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Ispoln_god" sheetId="1" r:id="rId1"/>
  </sheets>
  <definedNames>
    <definedName name="_xlnm.Print_Titles" localSheetId="0">Ispoln_god!$8:$9</definedName>
  </definedNames>
  <calcPr calcId="145621" fullCalcOnLoad="1" refMode="R1C1"/>
</workbook>
</file>

<file path=xl/calcChain.xml><?xml version="1.0" encoding="utf-8"?>
<calcChain xmlns="http://schemas.openxmlformats.org/spreadsheetml/2006/main">
  <c r="C44" i="1" l="1"/>
  <c r="G45" i="1"/>
  <c r="F45" i="1"/>
  <c r="C34" i="1"/>
  <c r="G36" i="1"/>
  <c r="F36" i="1"/>
  <c r="C11" i="1"/>
  <c r="C23" i="1"/>
  <c r="G25" i="1"/>
  <c r="F25" i="1"/>
  <c r="C30" i="1"/>
  <c r="G31" i="1"/>
  <c r="F31" i="1"/>
  <c r="C19" i="1"/>
  <c r="C10" i="1" s="1"/>
  <c r="C55" i="1"/>
  <c r="C53" i="1"/>
  <c r="C51" i="1"/>
  <c r="C49" i="1"/>
  <c r="C17" i="1"/>
  <c r="C41" i="1"/>
  <c r="G48" i="1"/>
  <c r="F48" i="1"/>
  <c r="G37" i="1"/>
  <c r="F37" i="1"/>
  <c r="F10" i="1"/>
  <c r="G10" i="1"/>
  <c r="F11" i="1"/>
  <c r="G11" i="1"/>
  <c r="F13" i="1"/>
  <c r="G13" i="1"/>
  <c r="F16" i="1"/>
  <c r="G16" i="1"/>
  <c r="F19" i="1"/>
  <c r="G19" i="1"/>
  <c r="F21" i="1"/>
  <c r="G21" i="1"/>
  <c r="F23" i="1"/>
  <c r="G23" i="1"/>
  <c r="F24" i="1"/>
  <c r="G24" i="1"/>
  <c r="F26" i="1"/>
  <c r="G26" i="1"/>
  <c r="F27" i="1"/>
  <c r="G27" i="1"/>
  <c r="F29" i="1"/>
  <c r="G29" i="1"/>
  <c r="F30" i="1"/>
  <c r="G30" i="1"/>
  <c r="F32" i="1"/>
  <c r="G32" i="1"/>
  <c r="F34" i="1"/>
  <c r="G34" i="1"/>
  <c r="F35" i="1"/>
  <c r="G35" i="1"/>
  <c r="F39" i="1"/>
  <c r="G39" i="1"/>
  <c r="F40" i="1"/>
  <c r="G40" i="1"/>
  <c r="F41" i="1"/>
  <c r="G41" i="1"/>
  <c r="F42" i="1"/>
  <c r="G42" i="1"/>
  <c r="F43" i="1"/>
  <c r="G43" i="1"/>
  <c r="F44" i="1"/>
  <c r="G44" i="1"/>
  <c r="F46" i="1"/>
  <c r="G46" i="1"/>
  <c r="F47" i="1"/>
  <c r="G47" i="1"/>
  <c r="F55" i="1"/>
  <c r="G55" i="1"/>
  <c r="F56" i="1"/>
  <c r="G56" i="1"/>
</calcChain>
</file>

<file path=xl/sharedStrings.xml><?xml version="1.0" encoding="utf-8"?>
<sst xmlns="http://schemas.openxmlformats.org/spreadsheetml/2006/main" count="105" uniqueCount="104">
  <si>
    <t xml:space="preserve">Р П </t>
  </si>
  <si>
    <t>Наименование</t>
  </si>
  <si>
    <t>в том числе</t>
  </si>
  <si>
    <t>Остаток средств на ЛС ПБС</t>
  </si>
  <si>
    <t xml:space="preserve">01 04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</si>
  <si>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</si>
  <si>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Другие общегосударственные вопросы</t>
  </si>
  <si>
    <t xml:space="preserve">03 09 </t>
  </si>
  <si>
    <t>Предупреждение и ликвидация последствий чрезвычайных ситуаций природного и техногенного характера, гражданская оборона</t>
  </si>
  <si>
    <t xml:space="preserve">04 05 </t>
  </si>
  <si>
    <t>Сельское хозяйство и рыболовство</t>
  </si>
  <si>
    <t xml:space="preserve">04 08 </t>
  </si>
  <si>
    <t>Транспорт</t>
  </si>
  <si>
    <t xml:space="preserve">04 09 </t>
  </si>
  <si>
    <t>Дорожное хозяйство</t>
  </si>
  <si>
    <t xml:space="preserve">04 12 </t>
  </si>
  <si>
    <t>Другие вопросы в области национальной экономики</t>
  </si>
  <si>
    <t xml:space="preserve">05 02 </t>
  </si>
  <si>
    <t>Коммунальное хозяйство</t>
  </si>
  <si>
    <t>Образование</t>
  </si>
  <si>
    <t xml:space="preserve">07 01 </t>
  </si>
  <si>
    <t>Дошкольное образование</t>
  </si>
  <si>
    <t xml:space="preserve">07 02 </t>
  </si>
  <si>
    <t xml:space="preserve">07 07 </t>
  </si>
  <si>
    <t>Молодежная политика и оздоровление детей</t>
  </si>
  <si>
    <t xml:space="preserve">07 09 </t>
  </si>
  <si>
    <t>Другие вопросы в области образования</t>
  </si>
  <si>
    <t xml:space="preserve">08 01 </t>
  </si>
  <si>
    <t>Культура</t>
  </si>
  <si>
    <t xml:space="preserve">08 04 </t>
  </si>
  <si>
    <t>Периодическая печать и издательства</t>
  </si>
  <si>
    <t>Физическая культура и спорт</t>
  </si>
  <si>
    <t xml:space="preserve">10 03 </t>
  </si>
  <si>
    <t>Социальное обеспечение населения</t>
  </si>
  <si>
    <t xml:space="preserve">10 04 </t>
  </si>
  <si>
    <t>Охрана семьи и детства</t>
  </si>
  <si>
    <t xml:space="preserve">10 06 </t>
  </si>
  <si>
    <t>Другие вопросы в области социальной политики</t>
  </si>
  <si>
    <t>(в рублях)</t>
  </si>
  <si>
    <t>Исполнено</t>
  </si>
  <si>
    <t>ВСЕГО</t>
  </si>
  <si>
    <t>01 00</t>
  </si>
  <si>
    <t>03 00</t>
  </si>
  <si>
    <t>04 00</t>
  </si>
  <si>
    <t>05 00</t>
  </si>
  <si>
    <t>07 00</t>
  </si>
  <si>
    <t>08 00</t>
  </si>
  <si>
    <t>10 00</t>
  </si>
  <si>
    <t>11 00</t>
  </si>
  <si>
    <t xml:space="preserve">  Общегосударственные вопросы</t>
  </si>
  <si>
    <t xml:space="preserve">  Национальная безопасность и правоохранительная деятельность</t>
  </si>
  <si>
    <t xml:space="preserve">  Национальная экономика</t>
  </si>
  <si>
    <t xml:space="preserve">  Жилищно-коммунальное хозяйство</t>
  </si>
  <si>
    <t xml:space="preserve"> Социальная политика</t>
  </si>
  <si>
    <t>07 05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</si>
  <si>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</si>
  <si>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</si>
  <si>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 Решению Районного Собрания МР "Мещовский район"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</si>
  <si>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</si>
  <si>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</si>
  <si>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01 13 </t>
  </si>
  <si>
    <t>02 00</t>
  </si>
  <si>
    <t>Национальная оборона</t>
  </si>
  <si>
    <t>02 03</t>
  </si>
  <si>
    <t>Мобилизационная и вневойсковая подготовка</t>
  </si>
  <si>
    <t>Профессиональная подготовка, переподготовка и повышение квалификации</t>
  </si>
  <si>
    <t xml:space="preserve"> Культура, кинематография</t>
  </si>
  <si>
    <t>Физическая культура</t>
  </si>
  <si>
    <t>11 01</t>
  </si>
  <si>
    <t>12 00</t>
  </si>
  <si>
    <t>Средства массовой информации</t>
  </si>
  <si>
    <t>12 02</t>
  </si>
  <si>
    <t>13 00</t>
  </si>
  <si>
    <t>13 01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</si>
  <si>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</si>
  <si>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</si>
  <si>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</si>
  <si>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>14 00</t>
  </si>
  <si>
    <t xml:space="preserve">14 01 </t>
  </si>
  <si>
    <t>Дотации нв выравнивание бюджетной обеспеченности субъектов Российской Федерации и муниципальных образований</t>
  </si>
  <si>
    <t>Другие вопросы в области культуры, кинематографии</t>
  </si>
  <si>
    <t>Общеее образование</t>
  </si>
  <si>
    <t>03 14</t>
  </si>
  <si>
    <t>04 10</t>
  </si>
  <si>
    <t>Связь и информатика</t>
  </si>
  <si>
    <t>05 03</t>
  </si>
  <si>
    <t>Благоустройство</t>
  </si>
  <si>
    <t>03 04</t>
  </si>
  <si>
    <t>Органы юстиции</t>
  </si>
  <si>
    <t>Другие вопросы в области национальной безопасности и правоохранительной деятельности</t>
  </si>
  <si>
    <t xml:space="preserve">05 01 </t>
  </si>
  <si>
    <t>Жилищное хозяйство</t>
  </si>
  <si>
    <t xml:space="preserve">04 06 </t>
  </si>
  <si>
    <t>Водное хозяйство</t>
  </si>
  <si>
    <t>"Об исполнении бюджета МР "Мещовский район" за 2017 год"</t>
  </si>
  <si>
    <t>Приложение № 3</t>
  </si>
  <si>
    <t>ИСПОЛНЕНИЕ РАСХОДОВ БЮДЖЕТА МР "МЕЩОВСКИЙ РАЙОН" ЗА 2017 ГОД ПО РАЗДЕЛАМ И ПОДРАЗДЕЛАМ КЛАССИФИКАЦИИ РАСХОДОВ БЮДЖЕТОВ</t>
  </si>
  <si>
    <t>01 05</t>
  </si>
  <si>
    <t>Судебная система</t>
  </si>
  <si>
    <t xml:space="preserve">07 03 </t>
  </si>
  <si>
    <t>Дополнительное образование детей</t>
  </si>
  <si>
    <t xml:space="preserve">10 02 </t>
  </si>
  <si>
    <t>Социальное обслуживание населения</t>
  </si>
  <si>
    <t>"26 апреля 2018 г.  №220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</si>
</sst>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MS Sans Serif"/>
      <family val="2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b/>
      <sz val="12"/>
      <name val="MS Sans Serif"/>
      <family val="2"/>
      <charset val="204"/>
    </font>
    <font>
      <b/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/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49" fontId="6" fillId="0" borderId="3" xfId="0" applyNumberFormat="1" applyFont="1" applyBorder="1" applyAlignment="1"/>
    <xf numFmtId="4" fontId="6" fillId="0" borderId="4" xfId="0" applyNumberFormat="1" applyFont="1" applyBorder="1"/>
    <xf numFmtId="4" fontId="6" fillId="0" borderId="3" xfId="0" applyNumberFormat="1" applyFont="1" applyBorder="1"/>
    <xf numFmtId="4" fontId="6" fillId="0" borderId="5" xfId="0" applyNumberFormat="1" applyFont="1" applyBorder="1"/>
    <xf numFmtId="4" fontId="6" fillId="0" borderId="0" xfId="0" applyNumberFormat="1" applyFont="1"/>
    <xf numFmtId="49" fontId="2" fillId="0" borderId="4" xfId="0" applyNumberFormat="1" applyFont="1" applyBorder="1" applyAlignment="1"/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0" xfId="0" applyNumberFormat="1" applyFont="1"/>
    <xf numFmtId="49" fontId="6" fillId="0" borderId="4" xfId="0" applyNumberFormat="1" applyFont="1" applyBorder="1" applyAlignment="1"/>
    <xf numFmtId="0" fontId="2" fillId="0" borderId="0" xfId="0" applyFont="1" applyAlignment="1">
      <alignment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49" fontId="2" fillId="0" borderId="3" xfId="0" applyNumberFormat="1" applyFont="1" applyBorder="1" applyAlignment="1"/>
    <xf numFmtId="0" fontId="2" fillId="0" borderId="3" xfId="0" applyFont="1" applyBorder="1" applyAlignment="1">
      <alignment horizontal="left" wrapText="1"/>
    </xf>
    <xf numFmtId="4" fontId="2" fillId="0" borderId="3" xfId="0" applyNumberFormat="1" applyFont="1" applyBorder="1"/>
    <xf numFmtId="4" fontId="7" fillId="0" borderId="6" xfId="0" applyNumberFormat="1" applyFont="1" applyBorder="1"/>
    <xf numFmtId="4" fontId="8" fillId="0" borderId="2" xfId="0" applyNumberFormat="1" applyFont="1" applyBorder="1"/>
    <xf numFmtId="4" fontId="8" fillId="0" borderId="7" xfId="0" applyNumberFormat="1" applyFont="1" applyBorder="1"/>
    <xf numFmtId="4" fontId="8" fillId="0" borderId="8" xfId="0" applyNumberFormat="1" applyFont="1" applyBorder="1"/>
    <xf numFmtId="4" fontId="8" fillId="0" borderId="0" xfId="0" applyNumberFormat="1" applyFont="1"/>
    <xf numFmtId="0" fontId="4" fillId="0" borderId="0" xfId="0" applyFont="1"/>
    <xf numFmtId="0" fontId="0" fillId="0" borderId="0" xfId="0" applyFont="1" applyAlignment="1">
      <alignment horizontal="righ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J12" sqref="J12"/>
    </sheetView>
  </sheetViews>
  <sheetFormatPr defaultRowHeight="14.25" x14ac:dyDescent="0.2"/>
  <cols>
    <col min="1" max="1" width="6.140625" style="4" bestFit="1" customWidth="1"/>
    <col min="2" max="2" width="88.28515625" style="18" customWidth="1"/>
    <col min="3" max="3" width="17.28515625" style="3" customWidth="1"/>
    <col min="4" max="7" width="10.7109375" style="3" hidden="1" customWidth="1"/>
    <col min="8" max="8" width="9.140625" style="3" hidden="1" customWidth="1"/>
    <col min="9" max="16384" width="9.140625" style="3"/>
  </cols>
  <sheetData>
    <row r="1" spans="1:8" x14ac:dyDescent="0.2">
      <c r="B1" s="36" t="s">
        <v>95</v>
      </c>
      <c r="C1" s="37"/>
    </row>
    <row r="2" spans="1:8" x14ac:dyDescent="0.2">
      <c r="B2" s="36" t="s">
        <v>57</v>
      </c>
      <c r="C2" s="37"/>
    </row>
    <row r="3" spans="1:8" x14ac:dyDescent="0.2">
      <c r="B3" s="36" t="s">
        <v>94</v>
      </c>
      <c r="C3" s="36"/>
    </row>
    <row r="4" spans="1:8" x14ac:dyDescent="0.2">
      <c r="B4" s="36" t="s">
        <v>103</v>
      </c>
      <c r="C4" s="37"/>
    </row>
    <row r="5" spans="1:8" ht="2.25" customHeight="1" x14ac:dyDescent="0.2">
      <c r="E5" s="5"/>
    </row>
    <row r="6" spans="1:8" ht="32.25" customHeight="1" x14ac:dyDescent="0.2">
      <c r="A6" s="39" t="s">
        <v>96</v>
      </c>
      <c r="B6" s="39"/>
      <c r="C6" s="39"/>
      <c r="D6" s="39"/>
      <c r="E6" s="39"/>
      <c r="F6" s="39"/>
      <c r="G6" s="39"/>
    </row>
    <row r="7" spans="1:8" ht="12" customHeight="1" thickBot="1" x14ac:dyDescent="0.25">
      <c r="C7" s="30" t="s">
        <v>38</v>
      </c>
      <c r="G7" s="3" t="s">
        <v>38</v>
      </c>
    </row>
    <row r="8" spans="1:8" ht="16.5" customHeight="1" thickBot="1" x14ac:dyDescent="0.25">
      <c r="A8" s="35" t="s">
        <v>0</v>
      </c>
      <c r="B8" s="33" t="s">
        <v>1</v>
      </c>
      <c r="C8" s="38" t="s">
        <v>39</v>
      </c>
      <c r="D8" s="1"/>
      <c r="E8" s="1"/>
      <c r="F8" s="2"/>
      <c r="G8" s="40" t="s">
        <v>3</v>
      </c>
    </row>
    <row r="9" spans="1:8" ht="3" hidden="1" customHeight="1" thickBot="1" x14ac:dyDescent="0.25">
      <c r="A9" s="35"/>
      <c r="B9" s="34"/>
      <c r="C9" s="38"/>
      <c r="D9" s="1" t="s">
        <v>2</v>
      </c>
      <c r="E9" s="1"/>
      <c r="F9" s="2"/>
      <c r="G9" s="41"/>
    </row>
    <row r="10" spans="1:8" s="29" customFormat="1" ht="18" customHeight="1" thickBot="1" x14ac:dyDescent="0.3">
      <c r="A10" s="31" t="s">
        <v>40</v>
      </c>
      <c r="B10" s="32"/>
      <c r="C10" s="24">
        <f>C11+C17+C19+C23+C30+C34+C41+C44+C49+C51+C53+C55</f>
        <v>368004398.23000008</v>
      </c>
      <c r="D10" s="25">
        <v>249242134.76000002</v>
      </c>
      <c r="E10" s="26">
        <v>0</v>
      </c>
      <c r="F10" s="26">
        <f>IF(ISERROR((D10 + E10) / (#REF!+#REF!) *100),0,(D10 + E10) / (#REF!+#REF!) *100)</f>
        <v>0</v>
      </c>
      <c r="G10" s="27">
        <f>IF(ISERROR((#REF!+#REF!) - (D10 + E10)),0,(#REF!+#REF!) - (D10 + E10))</f>
        <v>0</v>
      </c>
      <c r="H10" s="28"/>
    </row>
    <row r="11" spans="1:8" s="6" customFormat="1" ht="15.75" customHeight="1" x14ac:dyDescent="0.25">
      <c r="A11" s="7" t="s">
        <v>41</v>
      </c>
      <c r="B11" s="19" t="s">
        <v>49</v>
      </c>
      <c r="C11" s="9">
        <f>C12+C13+C15+C16+C14</f>
        <v>44924267.440000005</v>
      </c>
      <c r="D11" s="8">
        <v>20994169.029999997</v>
      </c>
      <c r="E11" s="8">
        <v>0</v>
      </c>
      <c r="F11" s="8">
        <f>IF(ISERROR((D11 + E11) / (#REF!+#REF!) *100),0,(D11 + E11) / (#REF!+#REF!) *100)</f>
        <v>0</v>
      </c>
      <c r="G11" s="10">
        <f>IF(ISERROR((#REF!+#REF!) - (D11 + E11)),0,(#REF!+#REF!) - (D11 + E11))</f>
        <v>0</v>
      </c>
      <c r="H11" s="11"/>
    </row>
    <row r="12" spans="1:8" ht="27" customHeight="1" x14ac:dyDescent="0.2">
      <c r="A12" s="21" t="s">
        <v>55</v>
      </c>
      <c r="B12" s="22" t="s">
        <v>56</v>
      </c>
      <c r="C12" s="23">
        <v>663721.65</v>
      </c>
      <c r="D12" s="14"/>
      <c r="E12" s="14"/>
      <c r="F12" s="14"/>
      <c r="G12" s="15"/>
      <c r="H12" s="16"/>
    </row>
    <row r="13" spans="1:8" ht="41.25" customHeight="1" x14ac:dyDescent="0.2">
      <c r="A13" s="12" t="s">
        <v>4</v>
      </c>
      <c r="B13" s="13" t="s">
        <v>5</v>
      </c>
      <c r="C13" s="14">
        <v>33540819.440000001</v>
      </c>
      <c r="D13" s="14">
        <v>536380.81000000006</v>
      </c>
      <c r="E13" s="14">
        <v>0</v>
      </c>
      <c r="F13" s="14">
        <f>IF(ISERROR((D13 + E13) / (#REF!+#REF!) *100),0,(D13 + E13) / (#REF!+#REF!) *100)</f>
        <v>0</v>
      </c>
      <c r="G13" s="15">
        <f>IF(ISERROR((#REF!+#REF!) - (D13 + E13)),0,(#REF!+#REF!) - (D13 + E13))</f>
        <v>0</v>
      </c>
      <c r="H13" s="16"/>
    </row>
    <row r="14" spans="1:8" ht="15" customHeight="1" x14ac:dyDescent="0.2">
      <c r="A14" s="12" t="s">
        <v>97</v>
      </c>
      <c r="B14" s="13" t="s">
        <v>98</v>
      </c>
      <c r="C14" s="14">
        <v>9200</v>
      </c>
      <c r="D14" s="14"/>
      <c r="E14" s="14"/>
      <c r="F14" s="14"/>
      <c r="G14" s="15"/>
      <c r="H14" s="16"/>
    </row>
    <row r="15" spans="1:8" ht="28.5" customHeight="1" x14ac:dyDescent="0.2">
      <c r="A15" s="12" t="s">
        <v>58</v>
      </c>
      <c r="B15" s="13" t="s">
        <v>59</v>
      </c>
      <c r="C15" s="14">
        <v>5496851.7300000004</v>
      </c>
      <c r="D15" s="14"/>
      <c r="E15" s="14"/>
      <c r="F15" s="14"/>
      <c r="G15" s="15"/>
      <c r="H15" s="16"/>
    </row>
    <row r="16" spans="1:8" ht="18" customHeight="1" x14ac:dyDescent="0.2">
      <c r="A16" s="12" t="s">
        <v>60</v>
      </c>
      <c r="B16" s="13" t="s">
        <v>6</v>
      </c>
      <c r="C16" s="14">
        <v>5213674.62</v>
      </c>
      <c r="D16" s="14">
        <v>20452488.219999999</v>
      </c>
      <c r="E16" s="14">
        <v>0</v>
      </c>
      <c r="F16" s="14">
        <f>IF(ISERROR((D16 + E16) / (#REF!+#REF!) *100),0,(D16 + E16) / (#REF!+#REF!) *100)</f>
        <v>0</v>
      </c>
      <c r="G16" s="15">
        <f>IF(ISERROR((#REF!+#REF!) - (D16 + E16)),0,(#REF!+#REF!) - (D16 + E16))</f>
        <v>0</v>
      </c>
      <c r="H16" s="16"/>
    </row>
    <row r="17" spans="1:8" ht="15.75" customHeight="1" x14ac:dyDescent="0.25">
      <c r="A17" s="17" t="s">
        <v>61</v>
      </c>
      <c r="B17" s="20" t="s">
        <v>62</v>
      </c>
      <c r="C17" s="8">
        <f>C18</f>
        <v>891478</v>
      </c>
      <c r="D17" s="14"/>
      <c r="E17" s="14"/>
      <c r="F17" s="14"/>
      <c r="G17" s="15"/>
      <c r="H17" s="16"/>
    </row>
    <row r="18" spans="1:8" ht="16.5" customHeight="1" x14ac:dyDescent="0.2">
      <c r="A18" s="12" t="s">
        <v>63</v>
      </c>
      <c r="B18" s="13" t="s">
        <v>64</v>
      </c>
      <c r="C18" s="14">
        <v>891478</v>
      </c>
      <c r="D18" s="14"/>
      <c r="E18" s="14"/>
      <c r="F18" s="14"/>
      <c r="G18" s="15"/>
      <c r="H18" s="16"/>
    </row>
    <row r="19" spans="1:8" s="6" customFormat="1" ht="17.25" customHeight="1" x14ac:dyDescent="0.25">
      <c r="A19" s="17" t="s">
        <v>42</v>
      </c>
      <c r="B19" s="20" t="s">
        <v>50</v>
      </c>
      <c r="C19" s="8">
        <f>C21+C22+C20</f>
        <v>3747521.73</v>
      </c>
      <c r="D19" s="8">
        <v>651120.78</v>
      </c>
      <c r="E19" s="8">
        <v>0</v>
      </c>
      <c r="F19" s="8">
        <f>IF(ISERROR((D19 + E19) / (#REF!+#REF!) *100),0,(D19 + E19) / (#REF!+#REF!) *100)</f>
        <v>0</v>
      </c>
      <c r="G19" s="10">
        <f>IF(ISERROR((#REF!+#REF!) - (D19 + E19)),0,(#REF!+#REF!) - (D19 + E19))</f>
        <v>0</v>
      </c>
      <c r="H19" s="11"/>
    </row>
    <row r="20" spans="1:8" ht="14.25" customHeight="1" x14ac:dyDescent="0.2">
      <c r="A20" s="12" t="s">
        <v>87</v>
      </c>
      <c r="B20" s="13" t="s">
        <v>88</v>
      </c>
      <c r="C20" s="14">
        <v>442386</v>
      </c>
      <c r="D20" s="14"/>
      <c r="E20" s="14"/>
      <c r="F20" s="14"/>
      <c r="G20" s="15"/>
      <c r="H20" s="16"/>
    </row>
    <row r="21" spans="1:8" ht="28.5" customHeight="1" x14ac:dyDescent="0.2">
      <c r="A21" s="12" t="s">
        <v>7</v>
      </c>
      <c r="B21" s="13" t="s">
        <v>8</v>
      </c>
      <c r="C21" s="14">
        <v>3004185.73</v>
      </c>
      <c r="D21" s="14">
        <v>469120.78</v>
      </c>
      <c r="E21" s="14">
        <v>0</v>
      </c>
      <c r="F21" s="14">
        <f>IF(ISERROR((D21 + E21) / (#REF!+#REF!) *100),0,(D21 + E21) / (#REF!+#REF!) *100)</f>
        <v>0</v>
      </c>
      <c r="G21" s="15">
        <f>IF(ISERROR((#REF!+#REF!) - (D21 + E21)),0,(#REF!+#REF!) - (D21 + E21))</f>
        <v>0</v>
      </c>
      <c r="H21" s="16"/>
    </row>
    <row r="22" spans="1:8" ht="27.75" customHeight="1" x14ac:dyDescent="0.2">
      <c r="A22" s="12" t="s">
        <v>82</v>
      </c>
      <c r="B22" s="13" t="s">
        <v>89</v>
      </c>
      <c r="C22" s="14">
        <v>300950</v>
      </c>
      <c r="D22" s="14"/>
      <c r="E22" s="14"/>
      <c r="F22" s="14"/>
      <c r="G22" s="15"/>
      <c r="H22" s="16"/>
    </row>
    <row r="23" spans="1:8" s="6" customFormat="1" ht="18" customHeight="1" x14ac:dyDescent="0.25">
      <c r="A23" s="17" t="s">
        <v>43</v>
      </c>
      <c r="B23" s="20" t="s">
        <v>51</v>
      </c>
      <c r="C23" s="8">
        <f>C24+C28+C26+C27+C29+C25</f>
        <v>43917392.660000004</v>
      </c>
      <c r="D23" s="8">
        <v>6650892.3700000001</v>
      </c>
      <c r="E23" s="8">
        <v>0</v>
      </c>
      <c r="F23" s="8">
        <f>IF(ISERROR((D23 + E23) / (#REF!+#REF!) *100),0,(D23 + E23) / (#REF!+#REF!) *100)</f>
        <v>0</v>
      </c>
      <c r="G23" s="10">
        <f>IF(ISERROR((#REF!+#REF!) - (D23 + E23)),0,(#REF!+#REF!) - (D23 + E23))</f>
        <v>0</v>
      </c>
      <c r="H23" s="11"/>
    </row>
    <row r="24" spans="1:8" ht="16.5" customHeight="1" x14ac:dyDescent="0.2">
      <c r="A24" s="12" t="s">
        <v>9</v>
      </c>
      <c r="B24" s="13" t="s">
        <v>10</v>
      </c>
      <c r="C24" s="14">
        <v>129927.8</v>
      </c>
      <c r="D24" s="14">
        <v>731196.16</v>
      </c>
      <c r="E24" s="14">
        <v>0</v>
      </c>
      <c r="F24" s="14">
        <f>IF(ISERROR((D24 + E24) / (#REF!+#REF!) *100),0,(D24 + E24) / (#REF!+#REF!) *100)</f>
        <v>0</v>
      </c>
      <c r="G24" s="15">
        <f>IF(ISERROR((#REF!+#REF!) - (D24 + E24)),0,(#REF!+#REF!) - (D24 + E24))</f>
        <v>0</v>
      </c>
      <c r="H24" s="16"/>
    </row>
    <row r="25" spans="1:8" ht="15.75" customHeight="1" x14ac:dyDescent="0.2">
      <c r="A25" s="12" t="s">
        <v>92</v>
      </c>
      <c r="B25" s="13" t="s">
        <v>93</v>
      </c>
      <c r="C25" s="14">
        <v>213840</v>
      </c>
      <c r="D25" s="14">
        <v>1028834.37</v>
      </c>
      <c r="E25" s="14">
        <v>0</v>
      </c>
      <c r="F25" s="14">
        <f>IF(ISERROR((D25 + E25) / (#REF!+#REF!) *100),0,(D25 + E25) / (#REF!+#REF!) *100)</f>
        <v>0</v>
      </c>
      <c r="G25" s="15">
        <f>IF(ISERROR((#REF!+#REF!) - (D25 + E25)),0,(#REF!+#REF!) - (D25 + E25))</f>
        <v>0</v>
      </c>
      <c r="H25" s="16"/>
    </row>
    <row r="26" spans="1:8" ht="15.75" customHeight="1" x14ac:dyDescent="0.2">
      <c r="A26" s="12" t="s">
        <v>11</v>
      </c>
      <c r="B26" s="13" t="s">
        <v>12</v>
      </c>
      <c r="C26" s="14">
        <v>2184000</v>
      </c>
      <c r="D26" s="14">
        <v>1028834.37</v>
      </c>
      <c r="E26" s="14">
        <v>0</v>
      </c>
      <c r="F26" s="14">
        <f>IF(ISERROR((D26 + E26) / (#REF!+#REF!) *100),0,(D26 + E26) / (#REF!+#REF!) *100)</f>
        <v>0</v>
      </c>
      <c r="G26" s="15">
        <f>IF(ISERROR((#REF!+#REF!) - (D26 + E26)),0,(#REF!+#REF!) - (D26 + E26))</f>
        <v>0</v>
      </c>
      <c r="H26" s="16"/>
    </row>
    <row r="27" spans="1:8" ht="16.5" customHeight="1" x14ac:dyDescent="0.2">
      <c r="A27" s="12" t="s">
        <v>13</v>
      </c>
      <c r="B27" s="13" t="s">
        <v>14</v>
      </c>
      <c r="C27" s="14">
        <v>39698221.030000001</v>
      </c>
      <c r="D27" s="14">
        <v>4217176.24</v>
      </c>
      <c r="E27" s="14">
        <v>0</v>
      </c>
      <c r="F27" s="14">
        <f>IF(ISERROR((D27 + E27) / (#REF!+#REF!) *100),0,(D27 + E27) / (#REF!+#REF!) *100)</f>
        <v>0</v>
      </c>
      <c r="G27" s="15">
        <f>IF(ISERROR((#REF!+#REF!) - (D27 + E27)),0,(#REF!+#REF!) - (D27 + E27))</f>
        <v>0</v>
      </c>
      <c r="H27" s="16"/>
    </row>
    <row r="28" spans="1:8" ht="14.25" customHeight="1" x14ac:dyDescent="0.2">
      <c r="A28" s="12" t="s">
        <v>83</v>
      </c>
      <c r="B28" s="13" t="s">
        <v>84</v>
      </c>
      <c r="C28" s="14">
        <v>479578.83</v>
      </c>
      <c r="D28" s="14"/>
      <c r="E28" s="14"/>
      <c r="F28" s="14"/>
      <c r="G28" s="15"/>
      <c r="H28" s="16"/>
    </row>
    <row r="29" spans="1:8" ht="15.75" customHeight="1" x14ac:dyDescent="0.2">
      <c r="A29" s="12" t="s">
        <v>15</v>
      </c>
      <c r="B29" s="13" t="s">
        <v>16</v>
      </c>
      <c r="C29" s="14">
        <v>1211825</v>
      </c>
      <c r="D29" s="14">
        <v>673685.6</v>
      </c>
      <c r="E29" s="14">
        <v>0</v>
      </c>
      <c r="F29" s="14">
        <f>IF(ISERROR((D29 + E29) / (#REF!+#REF!) *100),0,(D29 + E29) / (#REF!+#REF!) *100)</f>
        <v>0</v>
      </c>
      <c r="G29" s="15">
        <f>IF(ISERROR((#REF!+#REF!) - (D29 + E29)),0,(#REF!+#REF!) - (D29 + E29))</f>
        <v>0</v>
      </c>
      <c r="H29" s="16"/>
    </row>
    <row r="30" spans="1:8" s="6" customFormat="1" ht="18" customHeight="1" x14ac:dyDescent="0.25">
      <c r="A30" s="17" t="s">
        <v>44</v>
      </c>
      <c r="B30" s="20" t="s">
        <v>52</v>
      </c>
      <c r="C30" s="8">
        <f>C32+C33+C31</f>
        <v>8664084.9799999986</v>
      </c>
      <c r="D30" s="8">
        <v>17449157.16</v>
      </c>
      <c r="E30" s="8">
        <v>0</v>
      </c>
      <c r="F30" s="8">
        <f>IF(ISERROR((D30 + E30) / (#REF!+#REF!) *100),0,(D30 + E30) / (#REF!+#REF!) *100)</f>
        <v>0</v>
      </c>
      <c r="G30" s="10">
        <f>IF(ISERROR((#REF!+#REF!) - (D30 + E30)),0,(#REF!+#REF!) - (D30 + E30))</f>
        <v>0</v>
      </c>
      <c r="H30" s="11"/>
    </row>
    <row r="31" spans="1:8" ht="15" customHeight="1" x14ac:dyDescent="0.2">
      <c r="A31" s="12" t="s">
        <v>90</v>
      </c>
      <c r="B31" s="13" t="s">
        <v>91</v>
      </c>
      <c r="C31" s="14">
        <v>131650.04</v>
      </c>
      <c r="D31" s="14">
        <v>14252574.48</v>
      </c>
      <c r="E31" s="14">
        <v>0</v>
      </c>
      <c r="F31" s="14">
        <f>IF(ISERROR((D31 + E31) / (#REF!+#REF!) *100),0,(D31 + E31) / (#REF!+#REF!) *100)</f>
        <v>0</v>
      </c>
      <c r="G31" s="15">
        <f>IF(ISERROR((#REF!+#REF!) - (D31 + E31)),0,(#REF!+#REF!) - (D31 + E31))</f>
        <v>0</v>
      </c>
      <c r="H31" s="16"/>
    </row>
    <row r="32" spans="1:8" ht="15.75" customHeight="1" x14ac:dyDescent="0.2">
      <c r="A32" s="12" t="s">
        <v>17</v>
      </c>
      <c r="B32" s="13" t="s">
        <v>18</v>
      </c>
      <c r="C32" s="14">
        <v>8464169.9399999995</v>
      </c>
      <c r="D32" s="14">
        <v>14252574.48</v>
      </c>
      <c r="E32" s="14">
        <v>0</v>
      </c>
      <c r="F32" s="14">
        <f>IF(ISERROR((D32 + E32) / (#REF!+#REF!) *100),0,(D32 + E32) / (#REF!+#REF!) *100)</f>
        <v>0</v>
      </c>
      <c r="G32" s="15">
        <f>IF(ISERROR((#REF!+#REF!) - (D32 + E32)),0,(#REF!+#REF!) - (D32 + E32))</f>
        <v>0</v>
      </c>
      <c r="H32" s="16"/>
    </row>
    <row r="33" spans="1:8" ht="17.25" customHeight="1" x14ac:dyDescent="0.2">
      <c r="A33" s="12" t="s">
        <v>85</v>
      </c>
      <c r="B33" s="13" t="s">
        <v>86</v>
      </c>
      <c r="C33" s="14">
        <v>68265</v>
      </c>
      <c r="D33" s="14"/>
      <c r="E33" s="14"/>
      <c r="F33" s="14"/>
      <c r="G33" s="15"/>
      <c r="H33" s="16"/>
    </row>
    <row r="34" spans="1:8" s="6" customFormat="1" ht="15.75" customHeight="1" x14ac:dyDescent="0.25">
      <c r="A34" s="17" t="s">
        <v>45</v>
      </c>
      <c r="B34" s="20" t="s">
        <v>19</v>
      </c>
      <c r="C34" s="8">
        <f>C35+C36+C37+C38+C39+C40</f>
        <v>148963132.59999999</v>
      </c>
      <c r="D34" s="8">
        <v>136091900.97999999</v>
      </c>
      <c r="E34" s="8">
        <v>0</v>
      </c>
      <c r="F34" s="8">
        <f>IF(ISERROR((D34 + E34) / (#REF!+#REF!) *100),0,(D34 + E34) / (#REF!+#REF!) *100)</f>
        <v>0</v>
      </c>
      <c r="G34" s="10">
        <f>IF(ISERROR((#REF!+#REF!) - (D34 + E34)),0,(#REF!+#REF!) - (D34 + E34))</f>
        <v>0</v>
      </c>
      <c r="H34" s="11"/>
    </row>
    <row r="35" spans="1:8" ht="15" customHeight="1" x14ac:dyDescent="0.2">
      <c r="A35" s="12" t="s">
        <v>20</v>
      </c>
      <c r="B35" s="13" t="s">
        <v>21</v>
      </c>
      <c r="C35" s="14">
        <v>17255356.390000001</v>
      </c>
      <c r="D35" s="14">
        <v>9669971.9700000007</v>
      </c>
      <c r="E35" s="14">
        <v>0</v>
      </c>
      <c r="F35" s="14">
        <f>IF(ISERROR((D35 + E35) / (#REF!+#REF!) *100),0,(D35 + E35) / (#REF!+#REF!) *100)</f>
        <v>0</v>
      </c>
      <c r="G35" s="15">
        <f>IF(ISERROR((#REF!+#REF!) - (D35 + E35)),0,(#REF!+#REF!) - (D35 + E35))</f>
        <v>0</v>
      </c>
      <c r="H35" s="16"/>
    </row>
    <row r="36" spans="1:8" ht="15" customHeight="1" x14ac:dyDescent="0.2">
      <c r="A36" s="12" t="s">
        <v>22</v>
      </c>
      <c r="B36" s="13" t="s">
        <v>81</v>
      </c>
      <c r="C36" s="14">
        <v>109760798.89</v>
      </c>
      <c r="D36" s="14">
        <v>9669971.9700000007</v>
      </c>
      <c r="E36" s="14">
        <v>0</v>
      </c>
      <c r="F36" s="14">
        <f>IF(ISERROR((D36 + E36) / (#REF!+#REF!) *100),0,(D36 + E36) / (#REF!+#REF!) *100)</f>
        <v>0</v>
      </c>
      <c r="G36" s="15">
        <f>IF(ISERROR((#REF!+#REF!) - (D36 + E36)),0,(#REF!+#REF!) - (D36 + E36))</f>
        <v>0</v>
      </c>
      <c r="H36" s="16"/>
    </row>
    <row r="37" spans="1:8" ht="15" customHeight="1" x14ac:dyDescent="0.2">
      <c r="A37" s="12" t="s">
        <v>99</v>
      </c>
      <c r="B37" s="13" t="s">
        <v>100</v>
      </c>
      <c r="C37" s="14">
        <v>10745662.880000001</v>
      </c>
      <c r="D37" s="14">
        <v>9669971.9700000007</v>
      </c>
      <c r="E37" s="14">
        <v>0</v>
      </c>
      <c r="F37" s="14">
        <f>IF(ISERROR((D37 + E37) / (#REF!+#REF!) *100),0,(D37 + E37) / (#REF!+#REF!) *100)</f>
        <v>0</v>
      </c>
      <c r="G37" s="15">
        <f>IF(ISERROR((#REF!+#REF!) - (D37 + E37)),0,(#REF!+#REF!) - (D37 + E37))</f>
        <v>0</v>
      </c>
      <c r="H37" s="16"/>
    </row>
    <row r="38" spans="1:8" ht="15.75" customHeight="1" x14ac:dyDescent="0.2">
      <c r="A38" s="12" t="s">
        <v>54</v>
      </c>
      <c r="B38" s="13" t="s">
        <v>65</v>
      </c>
      <c r="C38" s="14">
        <v>1638375.58</v>
      </c>
      <c r="D38" s="14"/>
      <c r="E38" s="14"/>
      <c r="F38" s="14"/>
      <c r="G38" s="15"/>
      <c r="H38" s="16"/>
    </row>
    <row r="39" spans="1:8" ht="16.5" customHeight="1" x14ac:dyDescent="0.2">
      <c r="A39" s="12" t="s">
        <v>23</v>
      </c>
      <c r="B39" s="13" t="s">
        <v>24</v>
      </c>
      <c r="C39" s="14">
        <v>1072585.1399999999</v>
      </c>
      <c r="D39" s="14">
        <v>1018581.56</v>
      </c>
      <c r="E39" s="14">
        <v>0</v>
      </c>
      <c r="F39" s="14">
        <f>IF(ISERROR((D39 + E39) / (#REF!+#REF!) *100),0,(D39 + E39) / (#REF!+#REF!) *100)</f>
        <v>0</v>
      </c>
      <c r="G39" s="15">
        <f>IF(ISERROR((#REF!+#REF!) - (D39 + E39)),0,(#REF!+#REF!) - (D39 + E39))</f>
        <v>0</v>
      </c>
      <c r="H39" s="16"/>
    </row>
    <row r="40" spans="1:8" ht="15.75" customHeight="1" x14ac:dyDescent="0.2">
      <c r="A40" s="12" t="s">
        <v>25</v>
      </c>
      <c r="B40" s="13" t="s">
        <v>26</v>
      </c>
      <c r="C40" s="14">
        <v>8490353.7200000007</v>
      </c>
      <c r="D40" s="14">
        <v>4669027.95</v>
      </c>
      <c r="E40" s="14">
        <v>0</v>
      </c>
      <c r="F40" s="14">
        <f>IF(ISERROR((D40 + E40) / (#REF!+#REF!) *100),0,(D40 + E40) / (#REF!+#REF!) *100)</f>
        <v>0</v>
      </c>
      <c r="G40" s="15">
        <f>IF(ISERROR((#REF!+#REF!) - (D40 + E40)),0,(#REF!+#REF!) - (D40 + E40))</f>
        <v>0</v>
      </c>
      <c r="H40" s="16"/>
    </row>
    <row r="41" spans="1:8" s="6" customFormat="1" ht="16.5" customHeight="1" x14ac:dyDescent="0.25">
      <c r="A41" s="17" t="s">
        <v>46</v>
      </c>
      <c r="B41" s="20" t="s">
        <v>66</v>
      </c>
      <c r="C41" s="8">
        <f>C42+C43</f>
        <v>12249974.690000001</v>
      </c>
      <c r="D41" s="8">
        <v>10492592.379999999</v>
      </c>
      <c r="E41" s="8">
        <v>0</v>
      </c>
      <c r="F41" s="8">
        <f>IF(ISERROR((D41 + E41) / (#REF!+#REF!) *100),0,(D41 + E41) / (#REF!+#REF!) *100)</f>
        <v>0</v>
      </c>
      <c r="G41" s="10">
        <f>IF(ISERROR((#REF!+#REF!) - (D41 + E41)),0,(#REF!+#REF!) - (D41 + E41))</f>
        <v>0</v>
      </c>
      <c r="H41" s="11"/>
    </row>
    <row r="42" spans="1:8" ht="15" customHeight="1" x14ac:dyDescent="0.2">
      <c r="A42" s="12" t="s">
        <v>27</v>
      </c>
      <c r="B42" s="13" t="s">
        <v>28</v>
      </c>
      <c r="C42" s="14">
        <v>9187428.3000000007</v>
      </c>
      <c r="D42" s="14">
        <v>8222750.75</v>
      </c>
      <c r="E42" s="14">
        <v>0</v>
      </c>
      <c r="F42" s="14">
        <f>IF(ISERROR((D42 + E42) / (#REF!+#REF!) *100),0,(D42 + E42) / (#REF!+#REF!) *100)</f>
        <v>0</v>
      </c>
      <c r="G42" s="15">
        <f>IF(ISERROR((#REF!+#REF!) - (D42 + E42)),0,(#REF!+#REF!) - (D42 + E42))</f>
        <v>0</v>
      </c>
      <c r="H42" s="16"/>
    </row>
    <row r="43" spans="1:8" ht="16.5" customHeight="1" x14ac:dyDescent="0.2">
      <c r="A43" s="12" t="s">
        <v>29</v>
      </c>
      <c r="B43" s="13" t="s">
        <v>80</v>
      </c>
      <c r="C43" s="14">
        <v>3062546.39</v>
      </c>
      <c r="D43" s="14">
        <v>854200</v>
      </c>
      <c r="E43" s="14">
        <v>0</v>
      </c>
      <c r="F43" s="14">
        <f>IF(ISERROR((D43 + E43) / (#REF!+#REF!) *100),0,(D43 + E43) / (#REF!+#REF!) *100)</f>
        <v>0</v>
      </c>
      <c r="G43" s="15">
        <f>IF(ISERROR((#REF!+#REF!) - (D43 + E43)),0,(#REF!+#REF!) - (D43 + E43))</f>
        <v>0</v>
      </c>
      <c r="H43" s="16"/>
    </row>
    <row r="44" spans="1:8" s="6" customFormat="1" ht="17.25" customHeight="1" x14ac:dyDescent="0.25">
      <c r="A44" s="17" t="s">
        <v>47</v>
      </c>
      <c r="B44" s="20" t="s">
        <v>53</v>
      </c>
      <c r="C44" s="8">
        <f>C45+C46+C47+C48</f>
        <v>75389920.969999999</v>
      </c>
      <c r="D44" s="8">
        <v>30988141.700000003</v>
      </c>
      <c r="E44" s="8">
        <v>0</v>
      </c>
      <c r="F44" s="8">
        <f>IF(ISERROR((D44 + E44) / (#REF!+#REF!) *100),0,(D44 + E44) / (#REF!+#REF!) *100)</f>
        <v>0</v>
      </c>
      <c r="G44" s="10">
        <f>IF(ISERROR((#REF!+#REF!) - (D44 + E44)),0,(#REF!+#REF!) - (D44 + E44))</f>
        <v>0</v>
      </c>
      <c r="H44" s="11"/>
    </row>
    <row r="45" spans="1:8" ht="15.75" customHeight="1" x14ac:dyDescent="0.2">
      <c r="A45" s="12" t="s">
        <v>101</v>
      </c>
      <c r="B45" s="13" t="s">
        <v>102</v>
      </c>
      <c r="C45" s="14">
        <v>6174199</v>
      </c>
      <c r="D45" s="14">
        <v>14067233.710000001</v>
      </c>
      <c r="E45" s="14">
        <v>0</v>
      </c>
      <c r="F45" s="14">
        <f>IF(ISERROR((D45 + E45) / (#REF!+#REF!) *100),0,(D45 + E45) / (#REF!+#REF!) *100)</f>
        <v>0</v>
      </c>
      <c r="G45" s="15">
        <f>IF(ISERROR((#REF!+#REF!) - (D45 + E45)),0,(#REF!+#REF!) - (D45 + E45))</f>
        <v>0</v>
      </c>
      <c r="H45" s="16"/>
    </row>
    <row r="46" spans="1:8" ht="15.75" customHeight="1" x14ac:dyDescent="0.2">
      <c r="A46" s="12" t="s">
        <v>32</v>
      </c>
      <c r="B46" s="13" t="s">
        <v>33</v>
      </c>
      <c r="C46" s="14">
        <v>37433829.280000001</v>
      </c>
      <c r="D46" s="14">
        <v>14067233.710000001</v>
      </c>
      <c r="E46" s="14">
        <v>0</v>
      </c>
      <c r="F46" s="14">
        <f>IF(ISERROR((D46 + E46) / (#REF!+#REF!) *100),0,(D46 + E46) / (#REF!+#REF!) *100)</f>
        <v>0</v>
      </c>
      <c r="G46" s="15">
        <f>IF(ISERROR((#REF!+#REF!) - (D46 + E46)),0,(#REF!+#REF!) - (D46 + E46))</f>
        <v>0</v>
      </c>
      <c r="H46" s="16"/>
    </row>
    <row r="47" spans="1:8" ht="14.25" customHeight="1" x14ac:dyDescent="0.2">
      <c r="A47" s="12" t="s">
        <v>34</v>
      </c>
      <c r="B47" s="13" t="s">
        <v>35</v>
      </c>
      <c r="C47" s="14">
        <v>26309595.890000001</v>
      </c>
      <c r="D47" s="14">
        <v>6479327</v>
      </c>
      <c r="E47" s="14">
        <v>0</v>
      </c>
      <c r="F47" s="14">
        <f>IF(ISERROR((D47 + E47) / (#REF!+#REF!) *100),0,(D47 + E47) / (#REF!+#REF!) *100)</f>
        <v>0</v>
      </c>
      <c r="G47" s="15">
        <f>IF(ISERROR((#REF!+#REF!) - (D47 + E47)),0,(#REF!+#REF!) - (D47 + E47))</f>
        <v>0</v>
      </c>
      <c r="H47" s="16"/>
    </row>
    <row r="48" spans="1:8" ht="16.5" customHeight="1" x14ac:dyDescent="0.2">
      <c r="A48" s="12" t="s">
        <v>36</v>
      </c>
      <c r="B48" s="13" t="s">
        <v>37</v>
      </c>
      <c r="C48" s="14">
        <v>5472296.7999999998</v>
      </c>
      <c r="D48" s="14">
        <v>6479327</v>
      </c>
      <c r="E48" s="14">
        <v>0</v>
      </c>
      <c r="F48" s="14">
        <f>IF(ISERROR((D48 + E48) / (#REF!+#REF!) *100),0,(D48 + E48) / (#REF!+#REF!) *100)</f>
        <v>0</v>
      </c>
      <c r="G48" s="15">
        <f>IF(ISERROR((#REF!+#REF!) - (D48 + E48)),0,(#REF!+#REF!) - (D48 + E48))</f>
        <v>0</v>
      </c>
      <c r="H48" s="16"/>
    </row>
    <row r="49" spans="1:8" ht="15.75" customHeight="1" x14ac:dyDescent="0.25">
      <c r="A49" s="17" t="s">
        <v>48</v>
      </c>
      <c r="B49" s="20" t="s">
        <v>31</v>
      </c>
      <c r="C49" s="8">
        <f>C50</f>
        <v>6012763.1600000001</v>
      </c>
      <c r="D49" s="14"/>
      <c r="E49" s="14"/>
      <c r="F49" s="14"/>
      <c r="G49" s="15"/>
      <c r="H49" s="16"/>
    </row>
    <row r="50" spans="1:8" ht="15" customHeight="1" x14ac:dyDescent="0.2">
      <c r="A50" s="12" t="s">
        <v>68</v>
      </c>
      <c r="B50" s="13" t="s">
        <v>67</v>
      </c>
      <c r="C50" s="14">
        <v>6012763.1600000001</v>
      </c>
      <c r="D50" s="14"/>
      <c r="E50" s="14"/>
      <c r="F50" s="14"/>
      <c r="G50" s="15"/>
      <c r="H50" s="16"/>
    </row>
    <row r="51" spans="1:8" ht="15.75" customHeight="1" x14ac:dyDescent="0.25">
      <c r="A51" s="17" t="s">
        <v>69</v>
      </c>
      <c r="B51" s="20" t="s">
        <v>70</v>
      </c>
      <c r="C51" s="8">
        <f>C52</f>
        <v>2150000</v>
      </c>
      <c r="D51" s="14"/>
      <c r="E51" s="14"/>
      <c r="F51" s="14"/>
      <c r="G51" s="15"/>
      <c r="H51" s="16"/>
    </row>
    <row r="52" spans="1:8" ht="14.25" customHeight="1" x14ac:dyDescent="0.2">
      <c r="A52" s="12" t="s">
        <v>71</v>
      </c>
      <c r="B52" s="13" t="s">
        <v>30</v>
      </c>
      <c r="C52" s="14">
        <v>2150000</v>
      </c>
      <c r="D52" s="14"/>
      <c r="E52" s="14"/>
      <c r="F52" s="14"/>
      <c r="G52" s="15"/>
      <c r="H52" s="16"/>
    </row>
    <row r="53" spans="1:8" s="6" customFormat="1" ht="18" customHeight="1" x14ac:dyDescent="0.25">
      <c r="A53" s="17" t="s">
        <v>72</v>
      </c>
      <c r="B53" s="20" t="s">
        <v>74</v>
      </c>
      <c r="C53" s="8">
        <f>C54</f>
        <v>20171</v>
      </c>
      <c r="D53" s="8"/>
      <c r="E53" s="8"/>
      <c r="F53" s="8"/>
      <c r="G53" s="10"/>
      <c r="H53" s="11"/>
    </row>
    <row r="54" spans="1:8" ht="15.75" customHeight="1" x14ac:dyDescent="0.2">
      <c r="A54" s="12" t="s">
        <v>73</v>
      </c>
      <c r="B54" s="13" t="s">
        <v>75</v>
      </c>
      <c r="C54" s="14">
        <v>20171</v>
      </c>
      <c r="D54" s="14"/>
      <c r="E54" s="14"/>
      <c r="F54" s="14"/>
      <c r="G54" s="15"/>
      <c r="H54" s="16"/>
    </row>
    <row r="55" spans="1:8" s="6" customFormat="1" ht="31.5" customHeight="1" x14ac:dyDescent="0.25">
      <c r="A55" s="17" t="s">
        <v>77</v>
      </c>
      <c r="B55" s="20" t="s">
        <v>76</v>
      </c>
      <c r="C55" s="8">
        <f>C56</f>
        <v>21073691</v>
      </c>
      <c r="D55" s="8">
        <v>11568456</v>
      </c>
      <c r="E55" s="8">
        <v>0</v>
      </c>
      <c r="F55" s="8">
        <f>IF(ISERROR((D55 + E55) / (#REF!+#REF!) *100),0,(D55 + E55) / (#REF!+#REF!) *100)</f>
        <v>0</v>
      </c>
      <c r="G55" s="10">
        <f>IF(ISERROR((#REF!+#REF!) - (D55 + E55)),0,(#REF!+#REF!) - (D55 + E55))</f>
        <v>0</v>
      </c>
      <c r="H55" s="11"/>
    </row>
    <row r="56" spans="1:8" ht="29.25" customHeight="1" x14ac:dyDescent="0.2">
      <c r="A56" s="12" t="s">
        <v>78</v>
      </c>
      <c r="B56" s="13" t="s">
        <v>79</v>
      </c>
      <c r="C56" s="14">
        <v>21073691</v>
      </c>
      <c r="D56" s="14">
        <v>7104700</v>
      </c>
      <c r="E56" s="14">
        <v>0</v>
      </c>
      <c r="F56" s="14">
        <f>IF(ISERROR((D56 + E56) / (#REF!+#REF!) *100),0,(D56 + E56) / (#REF!+#REF!) *100)</f>
        <v>0</v>
      </c>
      <c r="G56" s="15">
        <f>IF(ISERROR((#REF!+#REF!) - (D56 + E56)),0,(#REF!+#REF!) - (D56 + E56))</f>
        <v>0</v>
      </c>
      <c r="H56" s="16"/>
    </row>
  </sheetData>
  <mergeCells count="10">
    <mergeCell ref="A10:B10"/>
    <mergeCell ref="B8:B9"/>
    <mergeCell ref="A8:A9"/>
    <mergeCell ref="B1:C1"/>
    <mergeCell ref="B2:C2"/>
    <mergeCell ref="B4:C4"/>
    <mergeCell ref="C8:C9"/>
    <mergeCell ref="A6:G6"/>
    <mergeCell ref="G8:G9"/>
    <mergeCell ref="B3:C3"/>
  </mergeCells>
  <phoneticPr fontId="1" type="noConversion"/>
  <printOptions horizontalCentered="1"/>
  <pageMargins left="0.39370078740157483" right="0.19685039370078741" top="0.19685039370078741" bottom="0" header="0.51181102362204722" footer="0.19685039370078741"/>
  <pageSetup paperSize="9" scale="85" fitToHeight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Ispoln_god</vt:lpstr>
      <vt:lpstr>Ispoln_god!Заголовки_для_печати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Ilin</cp:lastModifiedBy>
  <cp:lastPrinted>2018-03-14T13:02:38Z</cp:lastPrinted>
  <dcterms:created xsi:type="dcterms:W3CDTF">2009-03-16T07:01:27Z</dcterms:created>
  <dcterms:modified xsi:type="dcterms:W3CDTF">2018-05-03T12:41:49Z</dcterms:modified>
</cp:coreProperties>
</file>