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65" windowWidth="27795" windowHeight="11760"/>
  </bookViews>
  <sheets>
    <sheet name="доходы" sheetId="1" r:id="rId1"/>
  </sheets>
  <definedNames>
    <definedName name="_xlnm.Print_Titles" localSheetId="0">доходы!$4:$5</definedName>
    <definedName name="_xlnm.Print_Area" localSheetId="0">доходы!$A$1:$G$40</definedName>
  </definedNames>
  <calcPr calcId="144525"/>
</workbook>
</file>

<file path=xl/calcChain.xml><?xml version="1.0" encoding="utf-8"?>
<calcChain xmlns="http://schemas.openxmlformats.org/spreadsheetml/2006/main">
  <c r="E27" i="1" l="1"/>
  <c r="D27" i="1"/>
  <c r="F33" i="1"/>
  <c r="G26" i="1"/>
  <c r="G25" i="1"/>
  <c r="G24" i="1"/>
  <c r="F24" i="1"/>
  <c r="C8" i="1" l="1"/>
  <c r="E23" i="1"/>
  <c r="G23" i="1" s="1"/>
  <c r="D23" i="1"/>
  <c r="C23" i="1"/>
  <c r="E19" i="1"/>
  <c r="D19" i="1"/>
  <c r="C19" i="1"/>
  <c r="G21" i="1"/>
  <c r="F21" i="1"/>
  <c r="G20" i="1"/>
  <c r="F20" i="1"/>
  <c r="F23" i="1" l="1"/>
  <c r="E35" i="1"/>
  <c r="D35" i="1"/>
  <c r="C35" i="1"/>
  <c r="C34" i="1" s="1"/>
  <c r="F36" i="1"/>
  <c r="C27" i="1"/>
  <c r="G32" i="1"/>
  <c r="F32" i="1"/>
  <c r="E9" i="1"/>
  <c r="D9" i="1"/>
  <c r="E12" i="1"/>
  <c r="D12" i="1"/>
  <c r="E14" i="1"/>
  <c r="D14" i="1"/>
  <c r="E25" i="1"/>
  <c r="D25" i="1"/>
  <c r="C25" i="1"/>
  <c r="C14" i="1"/>
  <c r="C12" i="1"/>
  <c r="C9" i="1"/>
  <c r="G18" i="1"/>
  <c r="F18" i="1"/>
  <c r="G17" i="1"/>
  <c r="F17" i="1"/>
  <c r="G16" i="1"/>
  <c r="F16" i="1"/>
  <c r="G15" i="1"/>
  <c r="F15" i="1"/>
  <c r="G13" i="1"/>
  <c r="F13" i="1"/>
  <c r="G11" i="1"/>
  <c r="F11" i="1"/>
  <c r="G10" i="1"/>
  <c r="F10" i="1"/>
  <c r="G28" i="1"/>
  <c r="F28" i="1"/>
  <c r="G22" i="1"/>
  <c r="F22" i="1"/>
  <c r="G31" i="1"/>
  <c r="F31" i="1"/>
  <c r="G30" i="1"/>
  <c r="F30" i="1"/>
  <c r="G29" i="1"/>
  <c r="F29" i="1"/>
  <c r="G33" i="1"/>
  <c r="E8" i="1" l="1"/>
  <c r="G14" i="1"/>
  <c r="F12" i="1"/>
  <c r="D8" i="1"/>
  <c r="D7" i="1" s="1"/>
  <c r="G19" i="1"/>
  <c r="C7" i="1"/>
  <c r="G12" i="1"/>
  <c r="F19" i="1"/>
  <c r="F14" i="1"/>
  <c r="F9" i="1"/>
  <c r="G27" i="1"/>
  <c r="F27" i="1"/>
  <c r="G9" i="1"/>
  <c r="G36" i="1"/>
  <c r="F8" i="1" l="1"/>
  <c r="E7" i="1"/>
  <c r="G7" i="1" s="1"/>
  <c r="G8" i="1"/>
  <c r="F7" i="1" l="1"/>
  <c r="G39" i="1"/>
  <c r="G38" i="1"/>
  <c r="G37" i="1"/>
  <c r="F39" i="1"/>
  <c r="F38" i="1"/>
  <c r="F37" i="1"/>
  <c r="C6" i="1"/>
  <c r="D34" i="1"/>
  <c r="D6" i="1" s="1"/>
  <c r="G40" i="1"/>
  <c r="F35" i="1"/>
  <c r="G35" i="1"/>
  <c r="E34" i="1"/>
  <c r="E6" i="1" s="1"/>
  <c r="F34" i="1" l="1"/>
  <c r="G6" i="1"/>
  <c r="F6" i="1"/>
  <c r="G34" i="1"/>
</calcChain>
</file>

<file path=xl/sharedStrings.xml><?xml version="1.0" encoding="utf-8"?>
<sst xmlns="http://schemas.openxmlformats.org/spreadsheetml/2006/main" count="81" uniqueCount="79">
  <si>
    <t/>
  </si>
  <si>
    <t>Доходы - всего</t>
  </si>
  <si>
    <t>Налог на прибыль организаций</t>
  </si>
  <si>
    <t>Налог на доходы физических лиц</t>
  </si>
  <si>
    <t>Налог на имущество организаций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</si>
  <si>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</si>
  <si>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</si>
  <si>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</si>
  <si>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Иные межбюджетные трансферты</t>
  </si>
  <si>
    <t>% исполнения</t>
  </si>
  <si>
    <t>КБК</t>
  </si>
  <si>
    <t>Наименование доходов</t>
  </si>
  <si>
    <t>Акцизы по подакцизным товарам (продукции), производимым на территории Российской Федерации</t>
  </si>
  <si>
    <t>Дотации бюджетам бюджетной системы Российской Федерации</t>
  </si>
  <si>
    <t xml:space="preserve">Субвенции бюджетам бюджетной системы Российской Федерации </t>
  </si>
  <si>
    <t>Исполнено за I квартал 2021 года</t>
  </si>
  <si>
    <t>2022 год</t>
  </si>
  <si>
    <t>Исполнено за I квартал 2022 года</t>
  </si>
  <si>
    <t>Темп роста к соответствующему периоду 2021 года, %</t>
  </si>
  <si>
    <t>Налог, взимаемый в связи с применением упрощенной системы налогообложения</t>
  </si>
  <si>
    <t>000 1 05 01000 00 0000 110</t>
  </si>
  <si>
    <t>Единый налог на вмененный доход для отдельных видов деятельности</t>
  </si>
  <si>
    <t>000 1 05 02000 00 0000 110</t>
  </si>
  <si>
    <t>Единый сельскохозяйственный налог</t>
  </si>
  <si>
    <t>000 1 05 03000 00 0000 110</t>
  </si>
  <si>
    <t>000 1 05 04000 00 0000 110</t>
  </si>
  <si>
    <t>Государственная пошлина</t>
  </si>
  <si>
    <t>000 1 08 00000 00 0000 000</t>
  </si>
  <si>
    <t xml:space="preserve">НАЛОГОВЫЕ И НЕНАЛОГОВЫЕ ДОХОДЫ </t>
  </si>
  <si>
    <t>000 1 00 00000 00 0000 000</t>
  </si>
  <si>
    <t xml:space="preserve">НАЛОГОВЫЕ ДОХОДЫ   </t>
  </si>
  <si>
    <t>Налоги на прибыль, доходы, всего, в том числе</t>
  </si>
  <si>
    <t>000 1 01 00000 00 0000 000</t>
  </si>
  <si>
    <t>000 1 01 01000 00 0000 110</t>
  </si>
  <si>
    <t>000 1 01 02000 00 0000 110</t>
  </si>
  <si>
    <t>Налоги на товары (работы, услуги), реализуемые на территории Российской Федерации, в том числе</t>
  </si>
  <si>
    <t>000 1 03 00000 00 0000 000</t>
  </si>
  <si>
    <t>000 1 03 02000 00 0000 110</t>
  </si>
  <si>
    <t>Налоги на совокупный доход всего, в том числе</t>
  </si>
  <si>
    <t>000 1 05 00000 00 0000 000</t>
  </si>
  <si>
    <t>Налоги на имущество всего, в том числе</t>
  </si>
  <si>
    <t>000 1 06 00000 00 0000 000</t>
  </si>
  <si>
    <t>000 1 06 02000 00 0000 110</t>
  </si>
  <si>
    <t xml:space="preserve">НЕНАЛОГОВЫЕ ДОХОДЫ   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</si>
  <si>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</si>
  <si>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</si>
  <si>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</si>
  <si>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</si>
  <si>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Доходы от оказания платных услуг и компенсации затрат государства</t>
  </si>
  <si>
    <t>000 1 13 00000 00 0000 000</t>
  </si>
  <si>
    <t>Доходы от продажи материальных  и нематериальных  активов</t>
  </si>
  <si>
    <t>000 1 14 00000 00 000 000</t>
  </si>
  <si>
    <t>Штрафы, санкции, возмещение ущерба</t>
  </si>
  <si>
    <t>000 1 16 00000 00 0000 000</t>
  </si>
  <si>
    <t xml:space="preserve"> рублей</t>
  </si>
  <si>
    <t>Налог, взимаемый в связи с применением патентной системы налогообложения</t>
  </si>
  <si>
    <t>Государственная пошлина по делам, рассматриваемым в судах общей юрисдикции, мировыми судьями</t>
  </si>
  <si>
    <t>000 1 08 03000 00 0000 000</t>
  </si>
  <si>
    <t>Прочие неналоговые доходы</t>
  </si>
  <si>
    <t>000 1 17 00000 00 0000 000</t>
  </si>
  <si>
    <t>000 2 02 00000 00 0000 000</t>
  </si>
  <si>
    <t>000 2 00 00000 00 0000 000</t>
  </si>
  <si>
    <t>000 2 02 10000 00 0000 151</t>
  </si>
  <si>
    <t>000 2 02 20000 00 0000 151</t>
  </si>
  <si>
    <t>000 2 02 30000 00 0000 151</t>
  </si>
  <si>
    <t>000 2 02 40000 00 0000 151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</si>
  <si>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</si>
  <si>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</si>
  <si>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Сведения об исполнении консолидированного бюджета Мещовского района за I квартал 2022 года по доходам в сравнении с запланированными значениями на 2022 год и соответствующим периодом 2021 года</t>
  </si>
  <si>
    <t>Уточненный годовой план</t>
  </si>
  <si>
    <t>Налог на имущество физических лиц</t>
  </si>
  <si>
    <t>000 1 06 01000 00 0000 110</t>
  </si>
  <si>
    <t>000 1 06 06000 00 0000 110</t>
  </si>
  <si>
    <t>Земельный налог</t>
  </si>
  <si>
    <t>Задолженность и перерасчеты по отмененным налогам, сборам и иным обязательным платежам</t>
  </si>
  <si>
    <t>000 1 09 00000 00 0000 000</t>
  </si>
  <si>
    <t xml:space="preserve">Налоги на имущество </t>
  </si>
  <si>
    <t>000 1 09 04000 00 0000 000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</si>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</sst>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 x14ac:knownFonts="1">
    <font>
      <sz val="10"/>
      <color rgb="FF000000"/>
      <name val="Times New Roman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32"/>
      <name val="Arial Cyr"/>
      <family val="2"/>
      <charset val="204"/>
    </font>
    <font>
      <sz val="12"/>
      <color indexed="32"/>
      <name val="Arial Cyr"/>
      <family val="2"/>
      <charset val="204"/>
    </font>
    <font>
      <i/>
      <sz val="11"/>
      <color indexed="32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b/>
      <sz val="12"/>
      <color indexed="24"/>
      <name val="Times New Roman Cyr"/>
      <family val="1"/>
      <charset val="204"/>
    </font>
    <font>
      <i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top" wrapText="1"/>
    </xf>
    <xf numFmtId="0" fontId="3" fillId="4" borderId="0"/>
    <xf numFmtId="165" fontId="7" fillId="0" borderId="11">
      <alignment wrapText="1"/>
    </xf>
    <xf numFmtId="165" fontId="8" fillId="0" borderId="12" applyBorder="0">
      <alignment wrapText="1"/>
    </xf>
    <xf numFmtId="165" fontId="9" fillId="0" borderId="12" applyBorder="0">
      <alignment wrapText="1"/>
    </xf>
    <xf numFmtId="0" fontId="10" fillId="4" borderId="0"/>
    <xf numFmtId="0" fontId="11" fillId="0" borderId="0"/>
    <xf numFmtId="0" fontId="10" fillId="0" borderId="0"/>
    <xf numFmtId="0" fontId="12" fillId="2" borderId="1" applyNumberFormat="0" applyFont="0" applyAlignment="0" applyProtection="0"/>
    <xf numFmtId="1" fontId="13" fillId="0" borderId="0"/>
  </cellStyleXfs>
  <cellXfs count="57">
    <xf numFmtId="0" fontId="0" fillId="0" borderId="0" xfId="0">
      <alignment vertical="top" wrapText="1"/>
    </xf>
    <xf numFmtId="0" fontId="0" fillId="3" borderId="0" xfId="0" applyFont="1" applyFill="1" applyAlignment="1">
      <alignment vertical="top" wrapText="1"/>
    </xf>
    <xf numFmtId="0" fontId="0" fillId="3" borderId="0" xfId="0" applyFill="1" applyAlignment="1">
      <alignment horizontal="right" wrapText="1"/>
    </xf>
    <xf numFmtId="164" fontId="0" fillId="3" borderId="0" xfId="0" applyNumberFormat="1" applyFont="1" applyFill="1" applyAlignment="1">
      <alignment vertical="top" wrapText="1"/>
    </xf>
    <xf numFmtId="164" fontId="4" fillId="3" borderId="9" xfId="0" applyNumberFormat="1" applyFont="1" applyFill="1" applyBorder="1" applyAlignment="1">
      <alignment horizontal="right" wrapText="1"/>
    </xf>
    <xf numFmtId="0" fontId="5" fillId="0" borderId="7" xfId="0" applyFont="1" applyFill="1" applyBorder="1" applyAlignment="1">
      <alignment wrapText="1"/>
    </xf>
    <xf numFmtId="0" fontId="1" fillId="3" borderId="15" xfId="1" applyFont="1" applyFill="1" applyBorder="1" applyAlignment="1">
      <alignment horizontal="right"/>
    </xf>
    <xf numFmtId="0" fontId="2" fillId="3" borderId="4" xfId="0" applyFont="1" applyFill="1" applyBorder="1" applyAlignment="1">
      <alignment horizontal="center" vertical="center" wrapText="1"/>
    </xf>
    <xf numFmtId="164" fontId="4" fillId="3" borderId="14" xfId="0" applyNumberFormat="1" applyFont="1" applyFill="1" applyBorder="1" applyAlignment="1">
      <alignment horizontal="right" wrapText="1"/>
    </xf>
    <xf numFmtId="0" fontId="4" fillId="0" borderId="5" xfId="0" applyFont="1" applyFill="1" applyBorder="1" applyAlignment="1">
      <alignment wrapText="1"/>
    </xf>
    <xf numFmtId="164" fontId="5" fillId="3" borderId="16" xfId="0" applyNumberFormat="1" applyFont="1" applyFill="1" applyBorder="1" applyAlignment="1">
      <alignment horizontal="right" wrapText="1"/>
    </xf>
    <xf numFmtId="164" fontId="5" fillId="3" borderId="9" xfId="0" applyNumberFormat="1" applyFont="1" applyFill="1" applyBorder="1" applyAlignment="1">
      <alignment horizontal="right" wrapText="1"/>
    </xf>
    <xf numFmtId="164" fontId="4" fillId="3" borderId="22" xfId="0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top" wrapText="1"/>
    </xf>
    <xf numFmtId="0" fontId="4" fillId="0" borderId="7" xfId="0" applyFont="1" applyFill="1" applyBorder="1" applyAlignment="1">
      <alignment wrapText="1"/>
    </xf>
    <xf numFmtId="164" fontId="4" fillId="3" borderId="16" xfId="0" applyNumberFormat="1" applyFont="1" applyFill="1" applyBorder="1" applyAlignment="1">
      <alignment horizontal="right" wrapText="1"/>
    </xf>
    <xf numFmtId="164" fontId="4" fillId="3" borderId="17" xfId="0" applyNumberFormat="1" applyFont="1" applyFill="1" applyBorder="1" applyAlignment="1">
      <alignment horizontal="right" wrapText="1"/>
    </xf>
    <xf numFmtId="0" fontId="5" fillId="0" borderId="26" xfId="0" applyFont="1" applyFill="1" applyBorder="1" applyAlignment="1">
      <alignment wrapText="1"/>
    </xf>
    <xf numFmtId="0" fontId="2" fillId="3" borderId="14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right" wrapText="1"/>
    </xf>
    <xf numFmtId="164" fontId="5" fillId="3" borderId="13" xfId="0" applyNumberFormat="1" applyFont="1" applyFill="1" applyBorder="1" applyAlignment="1">
      <alignment horizontal="right" wrapText="1"/>
    </xf>
    <xf numFmtId="164" fontId="5" fillId="3" borderId="24" xfId="0" applyNumberFormat="1" applyFont="1" applyFill="1" applyBorder="1" applyAlignment="1">
      <alignment horizontal="right" wrapText="1"/>
    </xf>
    <xf numFmtId="0" fontId="4" fillId="0" borderId="30" xfId="0" applyFont="1" applyBorder="1" applyAlignment="1">
      <alignment wrapText="1"/>
    </xf>
    <xf numFmtId="0" fontId="14" fillId="3" borderId="0" xfId="0" applyFont="1" applyFill="1" applyAlignment="1">
      <alignment vertical="top" wrapText="1"/>
    </xf>
    <xf numFmtId="0" fontId="16" fillId="0" borderId="30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15" fillId="0" borderId="28" xfId="0" applyFont="1" applyBorder="1" applyAlignment="1">
      <alignment horizontal="left" wrapText="1"/>
    </xf>
    <xf numFmtId="0" fontId="15" fillId="0" borderId="29" xfId="0" applyFont="1" applyBorder="1" applyAlignment="1">
      <alignment horizontal="left" wrapText="1"/>
    </xf>
    <xf numFmtId="0" fontId="17" fillId="0" borderId="30" xfId="0" applyFont="1" applyBorder="1" applyAlignment="1">
      <alignment wrapText="1"/>
    </xf>
    <xf numFmtId="49" fontId="18" fillId="0" borderId="28" xfId="0" applyNumberFormat="1" applyFont="1" applyFill="1" applyBorder="1" applyAlignment="1">
      <alignment horizontal="center"/>
    </xf>
    <xf numFmtId="49" fontId="19" fillId="0" borderId="28" xfId="0" applyNumberFormat="1" applyFont="1" applyFill="1" applyBorder="1" applyAlignment="1">
      <alignment horizontal="center"/>
    </xf>
    <xf numFmtId="0" fontId="20" fillId="3" borderId="0" xfId="0" applyFont="1" applyFill="1" applyAlignment="1">
      <alignment horizontal="right" wrapText="1"/>
    </xf>
    <xf numFmtId="4" fontId="4" fillId="3" borderId="14" xfId="0" applyNumberFormat="1" applyFont="1" applyFill="1" applyBorder="1" applyAlignment="1">
      <alignment horizontal="right" wrapText="1"/>
    </xf>
    <xf numFmtId="4" fontId="5" fillId="0" borderId="8" xfId="0" applyNumberFormat="1" applyFont="1" applyFill="1" applyBorder="1" applyAlignment="1">
      <alignment horizontal="right" wrapText="1"/>
    </xf>
    <xf numFmtId="4" fontId="5" fillId="3" borderId="8" xfId="0" applyNumberFormat="1" applyFont="1" applyFill="1" applyBorder="1" applyAlignment="1">
      <alignment horizontal="right" wrapText="1"/>
    </xf>
    <xf numFmtId="4" fontId="4" fillId="3" borderId="21" xfId="0" applyNumberFormat="1" applyFont="1" applyFill="1" applyBorder="1" applyAlignment="1">
      <alignment horizontal="right" wrapText="1"/>
    </xf>
    <xf numFmtId="4" fontId="4" fillId="0" borderId="16" xfId="0" applyNumberFormat="1" applyFont="1" applyFill="1" applyBorder="1" applyAlignment="1">
      <alignment horizontal="right" wrapText="1"/>
    </xf>
    <xf numFmtId="4" fontId="5" fillId="0" borderId="16" xfId="0" applyNumberFormat="1" applyFont="1" applyFill="1" applyBorder="1" applyAlignment="1">
      <alignment horizontal="right" wrapText="1"/>
    </xf>
    <xf numFmtId="4" fontId="5" fillId="0" borderId="23" xfId="0" applyNumberFormat="1" applyFont="1" applyFill="1" applyBorder="1" applyAlignment="1">
      <alignment horizontal="right" wrapText="1"/>
    </xf>
    <xf numFmtId="4" fontId="4" fillId="0" borderId="8" xfId="0" applyNumberFormat="1" applyFont="1" applyFill="1" applyBorder="1" applyAlignment="1">
      <alignment horizontal="right" wrapText="1"/>
    </xf>
    <xf numFmtId="0" fontId="2" fillId="0" borderId="6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top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164" fontId="21" fillId="0" borderId="28" xfId="6" applyNumberFormat="1" applyFont="1" applyFill="1" applyBorder="1" applyAlignment="1">
      <alignment horizontal="right" vertical="top"/>
    </xf>
    <xf numFmtId="164" fontId="21" fillId="0" borderId="28" xfId="6" applyNumberFormat="1" applyFont="1" applyFill="1" applyBorder="1" applyAlignment="1">
      <alignment horizontal="right"/>
    </xf>
  </cellXfs>
  <cellStyles count="10">
    <cellStyle name="ЗГ1" xfId="2"/>
    <cellStyle name="ЗГ2" xfId="3"/>
    <cellStyle name="ЗГ3" xfId="4"/>
    <cellStyle name="Обычный" xfId="0" builtinId="0"/>
    <cellStyle name="Обычный 14" xfId="5"/>
    <cellStyle name="Обычный 2" xfId="6"/>
    <cellStyle name="Обычный 3" xfId="1"/>
    <cellStyle name="Обычный 4" xfId="7"/>
    <cellStyle name="Примечание 2" xfId="8"/>
    <cellStyle name="ТЕКСТ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view="pageBreakPreview" zoomScaleNormal="115" zoomScaleSheetLayoutView="10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F26" sqref="F26"/>
    </sheetView>
  </sheetViews>
  <sheetFormatPr defaultColWidth="8.83203125" defaultRowHeight="12.75" x14ac:dyDescent="0.2"/>
  <cols>
    <col min="1" max="1" width="82.1640625" style="1" customWidth="1"/>
    <col min="2" max="2" width="27.83203125" style="1" customWidth="1"/>
    <col min="3" max="3" width="19.33203125" style="1" customWidth="1"/>
    <col min="4" max="4" width="25" style="1" customWidth="1"/>
    <col min="5" max="5" width="20.33203125" style="1" customWidth="1"/>
    <col min="6" max="6" width="14" style="1" customWidth="1"/>
    <col min="7" max="7" width="16" style="1" customWidth="1"/>
    <col min="8" max="8" width="8.83203125" style="1"/>
    <col min="9" max="10" width="11.6640625" style="1" bestFit="1" customWidth="1"/>
    <col min="11" max="11" width="8.83203125" style="1"/>
    <col min="12" max="12" width="12.6640625" style="1" bestFit="1" customWidth="1"/>
    <col min="13" max="16384" width="8.83203125" style="1"/>
  </cols>
  <sheetData>
    <row r="1" spans="1:7" ht="2.25" customHeight="1" x14ac:dyDescent="0.2"/>
    <row r="2" spans="1:7" ht="38.25" customHeight="1" x14ac:dyDescent="0.2">
      <c r="A2" s="48" t="s">
        <v>68</v>
      </c>
      <c r="B2" s="48"/>
      <c r="C2" s="48"/>
      <c r="D2" s="48"/>
      <c r="E2" s="48"/>
      <c r="F2" s="48"/>
      <c r="G2" s="48"/>
    </row>
    <row r="3" spans="1:7" ht="12.75" customHeight="1" thickBot="1" x14ac:dyDescent="0.25">
      <c r="A3" s="1" t="s">
        <v>0</v>
      </c>
      <c r="F3" s="2"/>
      <c r="G3" s="32" t="s">
        <v>54</v>
      </c>
    </row>
    <row r="4" spans="1:7" ht="15" customHeight="1" thickBot="1" x14ac:dyDescent="0.25">
      <c r="A4" s="46" t="s">
        <v>11</v>
      </c>
      <c r="B4" s="50" t="s">
        <v>10</v>
      </c>
      <c r="C4" s="46" t="s">
        <v>15</v>
      </c>
      <c r="D4" s="52" t="s">
        <v>16</v>
      </c>
      <c r="E4" s="53"/>
      <c r="F4" s="54"/>
      <c r="G4" s="46" t="s">
        <v>18</v>
      </c>
    </row>
    <row r="5" spans="1:7" ht="38.25" customHeight="1" thickBot="1" x14ac:dyDescent="0.25">
      <c r="A5" s="49"/>
      <c r="B5" s="51"/>
      <c r="C5" s="47"/>
      <c r="D5" s="45" t="s">
        <v>69</v>
      </c>
      <c r="E5" s="19" t="s">
        <v>17</v>
      </c>
      <c r="F5" s="13" t="s">
        <v>9</v>
      </c>
      <c r="G5" s="47"/>
    </row>
    <row r="6" spans="1:7" ht="24.75" customHeight="1" thickBot="1" x14ac:dyDescent="0.35">
      <c r="A6" s="6" t="s">
        <v>1</v>
      </c>
      <c r="B6" s="7"/>
      <c r="C6" s="33">
        <f>C7+C34</f>
        <v>113955178.69000001</v>
      </c>
      <c r="D6" s="33">
        <f t="shared" ref="D6:E6" si="0">D7+D34</f>
        <v>895357910.42999995</v>
      </c>
      <c r="E6" s="33">
        <f t="shared" si="0"/>
        <v>129666697.25</v>
      </c>
      <c r="F6" s="8">
        <f>E6/D6*100</f>
        <v>14.482107740325537</v>
      </c>
      <c r="G6" s="8">
        <f>E6/C6*100</f>
        <v>113.78745462963214</v>
      </c>
    </row>
    <row r="7" spans="1:7" s="24" customFormat="1" ht="15.75" x14ac:dyDescent="0.25">
      <c r="A7" s="23" t="s">
        <v>28</v>
      </c>
      <c r="B7" s="30" t="s">
        <v>29</v>
      </c>
      <c r="C7" s="40">
        <f>C8+C27</f>
        <v>31251897.910000008</v>
      </c>
      <c r="D7" s="40">
        <f t="shared" ref="D7:E7" si="1">D8+D27</f>
        <v>175811045.91999999</v>
      </c>
      <c r="E7" s="40">
        <f t="shared" si="1"/>
        <v>36958336.640000001</v>
      </c>
      <c r="F7" s="16">
        <f t="shared" ref="F7:F38" si="2">E7/D7*100</f>
        <v>21.021623781714659</v>
      </c>
      <c r="G7" s="4">
        <f t="shared" ref="G7:G38" si="3">E7/C7*100</f>
        <v>118.25949497990023</v>
      </c>
    </row>
    <row r="8" spans="1:7" s="24" customFormat="1" ht="15.75" x14ac:dyDescent="0.25">
      <c r="A8" s="23" t="s">
        <v>30</v>
      </c>
      <c r="B8" s="31"/>
      <c r="C8" s="40">
        <f>C9+C12+C14+C19+C25+C23</f>
        <v>29349165.820000008</v>
      </c>
      <c r="D8" s="40">
        <f t="shared" ref="D8:E8" si="4">D9+D12+D14+D19+D25+D23</f>
        <v>169467826</v>
      </c>
      <c r="E8" s="40">
        <f t="shared" si="4"/>
        <v>35140259.649999999</v>
      </c>
      <c r="F8" s="16">
        <f t="shared" si="2"/>
        <v>20.735652589300344</v>
      </c>
      <c r="G8" s="4">
        <f t="shared" si="3"/>
        <v>119.73171525731625</v>
      </c>
    </row>
    <row r="9" spans="1:7" s="24" customFormat="1" ht="15.75" x14ac:dyDescent="0.25">
      <c r="A9" s="23" t="s">
        <v>31</v>
      </c>
      <c r="B9" s="30" t="s">
        <v>32</v>
      </c>
      <c r="C9" s="40">
        <f>C10+C11</f>
        <v>17465020.890000001</v>
      </c>
      <c r="D9" s="40">
        <f t="shared" ref="D9:E9" si="5">D10+D11</f>
        <v>105391152</v>
      </c>
      <c r="E9" s="40">
        <f t="shared" si="5"/>
        <v>19939740.449999999</v>
      </c>
      <c r="F9" s="16">
        <f t="shared" si="2"/>
        <v>18.9197480733487</v>
      </c>
      <c r="G9" s="4">
        <f t="shared" si="3"/>
        <v>114.16957686788085</v>
      </c>
    </row>
    <row r="10" spans="1:7" s="24" customFormat="1" ht="15.75" x14ac:dyDescent="0.25">
      <c r="A10" s="25" t="s">
        <v>2</v>
      </c>
      <c r="B10" s="31" t="s">
        <v>33</v>
      </c>
      <c r="C10" s="34">
        <v>167337.57</v>
      </c>
      <c r="D10" s="35">
        <v>193250</v>
      </c>
      <c r="E10" s="34">
        <v>47456.72</v>
      </c>
      <c r="F10" s="10">
        <f t="shared" si="2"/>
        <v>24.557164294954724</v>
      </c>
      <c r="G10" s="11">
        <f t="shared" si="3"/>
        <v>28.359871605641217</v>
      </c>
    </row>
    <row r="11" spans="1:7" s="24" customFormat="1" ht="15.75" x14ac:dyDescent="0.25">
      <c r="A11" s="26" t="s">
        <v>3</v>
      </c>
      <c r="B11" s="31" t="s">
        <v>34</v>
      </c>
      <c r="C11" s="34">
        <v>17297683.32</v>
      </c>
      <c r="D11" s="35">
        <v>105197902</v>
      </c>
      <c r="E11" s="34">
        <v>19892283.73</v>
      </c>
      <c r="F11" s="10">
        <f t="shared" si="2"/>
        <v>18.909392061830282</v>
      </c>
      <c r="G11" s="11">
        <f t="shared" si="3"/>
        <v>114.99969887297024</v>
      </c>
    </row>
    <row r="12" spans="1:7" s="24" customFormat="1" ht="31.5" x14ac:dyDescent="0.25">
      <c r="A12" s="23" t="s">
        <v>35</v>
      </c>
      <c r="B12" s="30" t="s">
        <v>36</v>
      </c>
      <c r="C12" s="40">
        <f>C13</f>
        <v>4947092.49</v>
      </c>
      <c r="D12" s="40">
        <f t="shared" ref="D12:E12" si="6">D13</f>
        <v>25048403</v>
      </c>
      <c r="E12" s="40">
        <f t="shared" si="6"/>
        <v>6460007.9100000001</v>
      </c>
      <c r="F12" s="16">
        <f t="shared" si="2"/>
        <v>25.790098913691224</v>
      </c>
      <c r="G12" s="4">
        <f t="shared" si="3"/>
        <v>130.58191095190136</v>
      </c>
    </row>
    <row r="13" spans="1:7" s="24" customFormat="1" ht="31.5" x14ac:dyDescent="0.25">
      <c r="A13" s="26" t="s">
        <v>12</v>
      </c>
      <c r="B13" s="31" t="s">
        <v>37</v>
      </c>
      <c r="C13" s="34">
        <v>4947092.49</v>
      </c>
      <c r="D13" s="35">
        <v>25048403</v>
      </c>
      <c r="E13" s="34">
        <v>6460007.9100000001</v>
      </c>
      <c r="F13" s="10">
        <f t="shared" si="2"/>
        <v>25.790098913691224</v>
      </c>
      <c r="G13" s="11">
        <f t="shared" si="3"/>
        <v>130.58191095190136</v>
      </c>
    </row>
    <row r="14" spans="1:7" s="24" customFormat="1" ht="15.75" x14ac:dyDescent="0.25">
      <c r="A14" s="23" t="s">
        <v>38</v>
      </c>
      <c r="B14" s="30" t="s">
        <v>39</v>
      </c>
      <c r="C14" s="40">
        <f>C15+C16+C17+C18</f>
        <v>5422168.8499999996</v>
      </c>
      <c r="D14" s="40">
        <f t="shared" ref="D14:E14" si="7">D15+D16+D17+D18</f>
        <v>26391240</v>
      </c>
      <c r="E14" s="40">
        <f t="shared" si="7"/>
        <v>6848952.4000000004</v>
      </c>
      <c r="F14" s="16">
        <f t="shared" si="2"/>
        <v>25.951612732103534</v>
      </c>
      <c r="G14" s="4">
        <f t="shared" si="3"/>
        <v>126.31389005895677</v>
      </c>
    </row>
    <row r="15" spans="1:7" s="24" customFormat="1" ht="31.5" x14ac:dyDescent="0.25">
      <c r="A15" s="27" t="s">
        <v>19</v>
      </c>
      <c r="B15" s="31" t="s">
        <v>20</v>
      </c>
      <c r="C15" s="34">
        <v>4519528.0999999996</v>
      </c>
      <c r="D15" s="35">
        <v>24640240</v>
      </c>
      <c r="E15" s="34">
        <v>6641639.1900000004</v>
      </c>
      <c r="F15" s="10">
        <f t="shared" si="2"/>
        <v>26.954441961604271</v>
      </c>
      <c r="G15" s="11">
        <f t="shared" si="3"/>
        <v>146.95426254789746</v>
      </c>
    </row>
    <row r="16" spans="1:7" s="24" customFormat="1" ht="15" customHeight="1" x14ac:dyDescent="0.25">
      <c r="A16" s="27" t="s">
        <v>21</v>
      </c>
      <c r="B16" s="31" t="s">
        <v>22</v>
      </c>
      <c r="C16" s="34">
        <v>568209.25</v>
      </c>
      <c r="D16" s="35">
        <v>150000</v>
      </c>
      <c r="E16" s="34">
        <v>-26105.67</v>
      </c>
      <c r="F16" s="10">
        <f t="shared" si="2"/>
        <v>-17.403779999999998</v>
      </c>
      <c r="G16" s="11">
        <f t="shared" si="3"/>
        <v>-4.5943761035217214</v>
      </c>
    </row>
    <row r="17" spans="1:7" s="24" customFormat="1" ht="15.75" x14ac:dyDescent="0.25">
      <c r="A17" s="27" t="s">
        <v>23</v>
      </c>
      <c r="B17" s="31" t="s">
        <v>24</v>
      </c>
      <c r="C17" s="34">
        <v>13152</v>
      </c>
      <c r="D17" s="35">
        <v>51000</v>
      </c>
      <c r="E17" s="34">
        <v>-15717.82</v>
      </c>
      <c r="F17" s="10">
        <f t="shared" ref="F17:F18" si="8">E17/D17*100</f>
        <v>-30.819254901960786</v>
      </c>
      <c r="G17" s="11">
        <f t="shared" ref="G17:G18" si="9">E17/C17*100</f>
        <v>-119.50897201946471</v>
      </c>
    </row>
    <row r="18" spans="1:7" s="24" customFormat="1" ht="31.5" x14ac:dyDescent="0.25">
      <c r="A18" s="28" t="s">
        <v>55</v>
      </c>
      <c r="B18" s="31" t="s">
        <v>25</v>
      </c>
      <c r="C18" s="34">
        <v>321279.5</v>
      </c>
      <c r="D18" s="35">
        <v>1550000</v>
      </c>
      <c r="E18" s="34">
        <v>249136.7</v>
      </c>
      <c r="F18" s="10">
        <f t="shared" si="8"/>
        <v>16.073335483870967</v>
      </c>
      <c r="G18" s="11">
        <f t="shared" si="9"/>
        <v>77.545159277202572</v>
      </c>
    </row>
    <row r="19" spans="1:7" s="24" customFormat="1" ht="15.75" x14ac:dyDescent="0.25">
      <c r="A19" s="29" t="s">
        <v>40</v>
      </c>
      <c r="B19" s="30" t="s">
        <v>41</v>
      </c>
      <c r="C19" s="40">
        <f>C22+C20+C21</f>
        <v>1289872.78</v>
      </c>
      <c r="D19" s="40">
        <f t="shared" ref="D19:E19" si="10">D22+D20+D21</f>
        <v>11572008</v>
      </c>
      <c r="E19" s="40">
        <f t="shared" si="10"/>
        <v>1639443.48</v>
      </c>
      <c r="F19" s="16">
        <f t="shared" ref="F19:F33" si="11">E19/D19*100</f>
        <v>14.167320658609983</v>
      </c>
      <c r="G19" s="4">
        <f t="shared" ref="G19:G33" si="12">E19/C19*100</f>
        <v>127.10117659820683</v>
      </c>
    </row>
    <row r="20" spans="1:7" s="24" customFormat="1" ht="15.75" x14ac:dyDescent="0.25">
      <c r="A20" s="25" t="s">
        <v>70</v>
      </c>
      <c r="B20" s="31" t="s">
        <v>71</v>
      </c>
      <c r="C20" s="34">
        <v>182351.31</v>
      </c>
      <c r="D20" s="35">
        <v>1038210</v>
      </c>
      <c r="E20" s="34">
        <v>156360.03</v>
      </c>
      <c r="F20" s="10">
        <f t="shared" ref="F20:F21" si="13">E20/D20*100</f>
        <v>15.060539775189991</v>
      </c>
      <c r="G20" s="11">
        <f t="shared" ref="G20:G21" si="14">E20/C20*100</f>
        <v>85.746589920302739</v>
      </c>
    </row>
    <row r="21" spans="1:7" s="24" customFormat="1" ht="15.75" x14ac:dyDescent="0.25">
      <c r="A21" s="25" t="s">
        <v>4</v>
      </c>
      <c r="B21" s="31" t="s">
        <v>42</v>
      </c>
      <c r="C21" s="34">
        <v>168240.35</v>
      </c>
      <c r="D21" s="35">
        <v>887000</v>
      </c>
      <c r="E21" s="34">
        <v>319876.75</v>
      </c>
      <c r="F21" s="10">
        <f t="shared" si="13"/>
        <v>36.062767756482529</v>
      </c>
      <c r="G21" s="11">
        <f t="shared" si="14"/>
        <v>190.13081582390907</v>
      </c>
    </row>
    <row r="22" spans="1:7" s="24" customFormat="1" ht="15.75" x14ac:dyDescent="0.25">
      <c r="A22" s="25" t="s">
        <v>73</v>
      </c>
      <c r="B22" s="31" t="s">
        <v>72</v>
      </c>
      <c r="C22" s="34">
        <v>939281.12</v>
      </c>
      <c r="D22" s="35">
        <v>9646798</v>
      </c>
      <c r="E22" s="34">
        <v>1163206.7</v>
      </c>
      <c r="F22" s="10">
        <f t="shared" si="11"/>
        <v>12.057956432797701</v>
      </c>
      <c r="G22" s="11">
        <f t="shared" si="12"/>
        <v>123.84010231143579</v>
      </c>
    </row>
    <row r="23" spans="1:7" s="24" customFormat="1" ht="15.75" x14ac:dyDescent="0.25">
      <c r="A23" s="23" t="s">
        <v>26</v>
      </c>
      <c r="B23" s="30" t="s">
        <v>27</v>
      </c>
      <c r="C23" s="40">
        <f>C24</f>
        <v>225010.8</v>
      </c>
      <c r="D23" s="40">
        <f t="shared" ref="D23:E25" si="15">D24</f>
        <v>1065023</v>
      </c>
      <c r="E23" s="40">
        <f t="shared" si="15"/>
        <v>247441.28</v>
      </c>
      <c r="F23" s="16">
        <f t="shared" si="11"/>
        <v>23.233421250057511</v>
      </c>
      <c r="G23" s="4">
        <f t="shared" si="12"/>
        <v>109.96862372828326</v>
      </c>
    </row>
    <row r="24" spans="1:7" s="24" customFormat="1" ht="31.5" x14ac:dyDescent="0.25">
      <c r="A24" s="26" t="s">
        <v>56</v>
      </c>
      <c r="B24" s="31" t="s">
        <v>57</v>
      </c>
      <c r="C24" s="34">
        <v>225010.8</v>
      </c>
      <c r="D24" s="35">
        <v>1065023</v>
      </c>
      <c r="E24" s="34">
        <v>247441.28</v>
      </c>
      <c r="F24" s="10">
        <f t="shared" ref="F24" si="16">E24/D24*100</f>
        <v>23.233421250057511</v>
      </c>
      <c r="G24" s="11">
        <f t="shared" ref="G24:G25" si="17">E24/C24*100</f>
        <v>109.96862372828326</v>
      </c>
    </row>
    <row r="25" spans="1:7" s="24" customFormat="1" ht="31.5" x14ac:dyDescent="0.25">
      <c r="A25" s="23" t="s">
        <v>74</v>
      </c>
      <c r="B25" s="30" t="s">
        <v>75</v>
      </c>
      <c r="C25" s="40">
        <f>C26</f>
        <v>0.01</v>
      </c>
      <c r="D25" s="40">
        <f t="shared" si="15"/>
        <v>0</v>
      </c>
      <c r="E25" s="40">
        <f t="shared" si="15"/>
        <v>4674.13</v>
      </c>
      <c r="F25" s="16" t="s">
        <v>78</v>
      </c>
      <c r="G25" s="4">
        <f t="shared" si="17"/>
        <v>46741300</v>
      </c>
    </row>
    <row r="26" spans="1:7" s="24" customFormat="1" ht="15.75" x14ac:dyDescent="0.25">
      <c r="A26" s="26" t="s">
        <v>76</v>
      </c>
      <c r="B26" s="31" t="s">
        <v>77</v>
      </c>
      <c r="C26" s="34">
        <v>0.01</v>
      </c>
      <c r="D26" s="35">
        <v>0</v>
      </c>
      <c r="E26" s="34">
        <v>4674.13</v>
      </c>
      <c r="F26" s="55" t="s">
        <v>78</v>
      </c>
      <c r="G26" s="11">
        <f t="shared" ref="G26" si="18">E26/C26*100</f>
        <v>46741300</v>
      </c>
    </row>
    <row r="27" spans="1:7" s="24" customFormat="1" ht="15.75" x14ac:dyDescent="0.25">
      <c r="A27" s="23" t="s">
        <v>43</v>
      </c>
      <c r="B27" s="31"/>
      <c r="C27" s="40">
        <f>C28+C29+C30+C31+C32+C33</f>
        <v>1902732.0899999999</v>
      </c>
      <c r="D27" s="40">
        <f>D28+D29+D30+D31+D32+D33</f>
        <v>6343219.9199999999</v>
      </c>
      <c r="E27" s="40">
        <f>E28+E29+E30+E31+E32+E33</f>
        <v>1818076.99</v>
      </c>
      <c r="F27" s="16">
        <f t="shared" ref="F27:F28" si="19">E27/D27*100</f>
        <v>28.661736672059135</v>
      </c>
      <c r="G27" s="4">
        <f t="shared" ref="G27:G28" si="20">E27/C27*100</f>
        <v>95.550866018137114</v>
      </c>
    </row>
    <row r="28" spans="1:7" s="24" customFormat="1" ht="31.5" x14ac:dyDescent="0.25">
      <c r="A28" s="26" t="s">
        <v>44</v>
      </c>
      <c r="B28" s="31" t="s">
        <v>45</v>
      </c>
      <c r="C28" s="34">
        <v>806383.98</v>
      </c>
      <c r="D28" s="35">
        <v>2711509.92</v>
      </c>
      <c r="E28" s="34">
        <v>531000.76</v>
      </c>
      <c r="F28" s="10">
        <f t="shared" si="19"/>
        <v>19.583212883838538</v>
      </c>
      <c r="G28" s="11">
        <f t="shared" si="20"/>
        <v>65.849616704935045</v>
      </c>
    </row>
    <row r="29" spans="1:7" s="24" customFormat="1" ht="15.75" x14ac:dyDescent="0.25">
      <c r="A29" s="26" t="s">
        <v>46</v>
      </c>
      <c r="B29" s="31" t="s">
        <v>47</v>
      </c>
      <c r="C29" s="34">
        <v>31615.040000000001</v>
      </c>
      <c r="D29" s="35">
        <v>83710</v>
      </c>
      <c r="E29" s="34">
        <v>12891.67</v>
      </c>
      <c r="F29" s="10">
        <f t="shared" ref="F29:F32" si="21">E29/D29*100</f>
        <v>15.400394218134034</v>
      </c>
      <c r="G29" s="11">
        <f t="shared" ref="G29:G32" si="22">E29/C29*100</f>
        <v>40.777016255554315</v>
      </c>
    </row>
    <row r="30" spans="1:7" s="24" customFormat="1" ht="16.5" customHeight="1" x14ac:dyDescent="0.25">
      <c r="A30" s="26" t="s">
        <v>48</v>
      </c>
      <c r="B30" s="31" t="s">
        <v>49</v>
      </c>
      <c r="C30" s="34">
        <v>383563.47</v>
      </c>
      <c r="D30" s="35">
        <v>1359450</v>
      </c>
      <c r="E30" s="34">
        <v>447151.43</v>
      </c>
      <c r="F30" s="10">
        <f t="shared" si="21"/>
        <v>32.892083563205709</v>
      </c>
      <c r="G30" s="11">
        <f t="shared" si="22"/>
        <v>116.57821064138356</v>
      </c>
    </row>
    <row r="31" spans="1:7" s="24" customFormat="1" ht="15.75" x14ac:dyDescent="0.25">
      <c r="A31" s="26" t="s">
        <v>50</v>
      </c>
      <c r="B31" s="31" t="s">
        <v>51</v>
      </c>
      <c r="C31" s="34">
        <v>581051.64</v>
      </c>
      <c r="D31" s="35">
        <v>1389350</v>
      </c>
      <c r="E31" s="34">
        <v>709167.22</v>
      </c>
      <c r="F31" s="10">
        <f t="shared" si="21"/>
        <v>51.043093532947061</v>
      </c>
      <c r="G31" s="11">
        <f t="shared" si="22"/>
        <v>122.04891461970573</v>
      </c>
    </row>
    <row r="32" spans="1:7" s="24" customFormat="1" ht="15.75" x14ac:dyDescent="0.25">
      <c r="A32" s="26" t="s">
        <v>52</v>
      </c>
      <c r="B32" s="31" t="s">
        <v>53</v>
      </c>
      <c r="C32" s="34">
        <v>82095.55</v>
      </c>
      <c r="D32" s="35">
        <v>608500</v>
      </c>
      <c r="E32" s="34">
        <v>74513.509999999995</v>
      </c>
      <c r="F32" s="10">
        <f t="shared" si="21"/>
        <v>12.245441248972885</v>
      </c>
      <c r="G32" s="11">
        <f t="shared" si="22"/>
        <v>90.764371515873876</v>
      </c>
    </row>
    <row r="33" spans="1:7" s="24" customFormat="1" ht="16.5" thickBot="1" x14ac:dyDescent="0.3">
      <c r="A33" s="26" t="s">
        <v>58</v>
      </c>
      <c r="B33" s="31" t="s">
        <v>59</v>
      </c>
      <c r="C33" s="34">
        <v>18022.41</v>
      </c>
      <c r="D33" s="35">
        <v>190700</v>
      </c>
      <c r="E33" s="34">
        <v>43352.4</v>
      </c>
      <c r="F33" s="10">
        <f t="shared" si="11"/>
        <v>22.733298374410069</v>
      </c>
      <c r="G33" s="11">
        <f t="shared" si="12"/>
        <v>240.54718542081775</v>
      </c>
    </row>
    <row r="34" spans="1:7" ht="20.45" customHeight="1" x14ac:dyDescent="0.25">
      <c r="A34" s="9" t="s">
        <v>5</v>
      </c>
      <c r="B34" s="41" t="s">
        <v>61</v>
      </c>
      <c r="C34" s="36">
        <f>C35+C40</f>
        <v>82703280.780000001</v>
      </c>
      <c r="D34" s="36">
        <f t="shared" ref="D34:E34" si="23">D35+D40</f>
        <v>719546864.50999999</v>
      </c>
      <c r="E34" s="36">
        <f t="shared" si="23"/>
        <v>92708360.609999999</v>
      </c>
      <c r="F34" s="12">
        <f t="shared" si="2"/>
        <v>12.884269973594135</v>
      </c>
      <c r="G34" s="20">
        <f t="shared" si="3"/>
        <v>112.097560986262</v>
      </c>
    </row>
    <row r="35" spans="1:7" s="14" customFormat="1" ht="36.75" customHeight="1" x14ac:dyDescent="0.25">
      <c r="A35" s="15" t="s">
        <v>6</v>
      </c>
      <c r="B35" s="42" t="s">
        <v>60</v>
      </c>
      <c r="C35" s="37">
        <f>SUM(C36:C39)</f>
        <v>82709040.780000001</v>
      </c>
      <c r="D35" s="37">
        <f t="shared" ref="D35:E35" si="24">SUM(D36:D39)</f>
        <v>719546864.50999999</v>
      </c>
      <c r="E35" s="37">
        <f t="shared" si="24"/>
        <v>92708360.609999999</v>
      </c>
      <c r="F35" s="17">
        <f>E35/D35*100</f>
        <v>12.884269973594135</v>
      </c>
      <c r="G35" s="4">
        <f t="shared" si="3"/>
        <v>112.08975431911665</v>
      </c>
    </row>
    <row r="36" spans="1:7" ht="18.75" customHeight="1" x14ac:dyDescent="0.25">
      <c r="A36" s="5" t="s">
        <v>13</v>
      </c>
      <c r="B36" s="43" t="s">
        <v>62</v>
      </c>
      <c r="C36" s="38">
        <v>13804224</v>
      </c>
      <c r="D36" s="38">
        <v>68010392</v>
      </c>
      <c r="E36" s="38">
        <v>16891929</v>
      </c>
      <c r="F36" s="22">
        <f t="shared" si="2"/>
        <v>24.837276338592488</v>
      </c>
      <c r="G36" s="11">
        <f t="shared" si="3"/>
        <v>122.36782741282668</v>
      </c>
    </row>
    <row r="37" spans="1:7" ht="30" customHeight="1" x14ac:dyDescent="0.25">
      <c r="A37" s="5" t="s">
        <v>7</v>
      </c>
      <c r="B37" s="43" t="s">
        <v>63</v>
      </c>
      <c r="C37" s="38">
        <v>6206292.4100000001</v>
      </c>
      <c r="D37" s="38">
        <v>379369811.61000001</v>
      </c>
      <c r="E37" s="38">
        <v>8674979.7100000009</v>
      </c>
      <c r="F37" s="22">
        <f t="shared" si="2"/>
        <v>2.2866816084243569</v>
      </c>
      <c r="G37" s="11">
        <f t="shared" si="3"/>
        <v>139.7771670574574</v>
      </c>
    </row>
    <row r="38" spans="1:7" ht="19.5" customHeight="1" x14ac:dyDescent="0.25">
      <c r="A38" s="5" t="s">
        <v>14</v>
      </c>
      <c r="B38" s="43" t="s">
        <v>64</v>
      </c>
      <c r="C38" s="38">
        <v>60999558.630000003</v>
      </c>
      <c r="D38" s="38">
        <v>248446229.90000001</v>
      </c>
      <c r="E38" s="38">
        <v>64088919.700000003</v>
      </c>
      <c r="F38" s="22">
        <f t="shared" si="2"/>
        <v>25.795891419159751</v>
      </c>
      <c r="G38" s="11">
        <f t="shared" si="3"/>
        <v>105.06456298928141</v>
      </c>
    </row>
    <row r="39" spans="1:7" ht="16.5" thickBot="1" x14ac:dyDescent="0.3">
      <c r="A39" s="18" t="s">
        <v>8</v>
      </c>
      <c r="B39" s="44" t="s">
        <v>65</v>
      </c>
      <c r="C39" s="39">
        <v>1698965.74</v>
      </c>
      <c r="D39" s="39">
        <v>23720431</v>
      </c>
      <c r="E39" s="39">
        <v>3052532.2</v>
      </c>
      <c r="F39" s="22">
        <f>E39/D39*100</f>
        <v>12.868788935580472</v>
      </c>
      <c r="G39" s="21">
        <f>E39/C39*100</f>
        <v>179.67002677758529</v>
      </c>
    </row>
    <row r="40" spans="1:7" s="14" customFormat="1" ht="47.25" customHeight="1" x14ac:dyDescent="0.25">
      <c r="A40" s="15" t="s">
        <v>67</v>
      </c>
      <c r="B40" s="42" t="s">
        <v>66</v>
      </c>
      <c r="C40" s="37">
        <v>-5760</v>
      </c>
      <c r="D40" s="37">
        <v>0</v>
      </c>
      <c r="E40" s="37">
        <v>0</v>
      </c>
      <c r="F40" s="56" t="s">
        <v>78</v>
      </c>
      <c r="G40" s="4">
        <f t="shared" ref="G40" si="25">E40/C40*100</f>
        <v>0</v>
      </c>
    </row>
    <row r="41" spans="1:7" x14ac:dyDescent="0.2">
      <c r="E41" s="3"/>
      <c r="F41" s="3"/>
      <c r="G41" s="3"/>
    </row>
  </sheetData>
  <mergeCells count="6">
    <mergeCell ref="G4:G5"/>
    <mergeCell ref="A2:G2"/>
    <mergeCell ref="A4:A5"/>
    <mergeCell ref="B4:B5"/>
    <mergeCell ref="C4:C5"/>
    <mergeCell ref="D4:F4"/>
  </mergeCells>
  <pageMargins left="0" right="0" top="0.39370078740157483" bottom="0.19685039370078741" header="0" footer="0.11811023622047245"/>
  <pageSetup paperSize="9" scale="79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Lobach IA.</dc:creator>
  <cp:lastModifiedBy>User Windows</cp:lastModifiedBy>
  <cp:lastPrinted>2022-04-06T14:08:46Z</cp:lastPrinted>
  <dcterms:created xsi:type="dcterms:W3CDTF">2016-06-14T14:48:33Z</dcterms:created>
  <dcterms:modified xsi:type="dcterms:W3CDTF">2022-04-11T13:35:18Z</dcterms:modified>
</cp:coreProperties>
</file>